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Dropbox files\Alcentra documentation\"/>
    </mc:Choice>
  </mc:AlternateContent>
  <xr:revisionPtr revIDLastSave="0" documentId="13_ncr:1_{9039B786-D184-4288-B3A9-3D2490D3E1DC}" xr6:coauthVersionLast="47" xr6:coauthVersionMax="47" xr10:uidLastSave="{00000000-0000-0000-0000-000000000000}"/>
  <bookViews>
    <workbookView xWindow="10710" yWindow="1860" windowWidth="11868" windowHeight="8994" activeTab="1" xr2:uid="{C31EB5B5-AF95-440E-A5D4-DD7E233C92F2}"/>
  </bookViews>
  <sheets>
    <sheet name="Comparison of models" sheetId="6" r:id="rId1"/>
    <sheet name="Static example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7" l="1"/>
  <c r="D10" i="7"/>
  <c r="K9" i="7"/>
  <c r="E9" i="7"/>
  <c r="D9" i="7"/>
  <c r="E8" i="7"/>
  <c r="D8" i="7"/>
  <c r="E7" i="7"/>
  <c r="D7" i="7"/>
  <c r="E6" i="7"/>
  <c r="D6" i="7"/>
  <c r="E5" i="7"/>
  <c r="D5" i="7"/>
  <c r="E4" i="7"/>
  <c r="D4" i="7"/>
  <c r="E3" i="7"/>
  <c r="D3" i="7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I3" i="6"/>
  <c r="J4" i="6"/>
  <c r="I4" i="6"/>
  <c r="I8" i="6"/>
  <c r="J8" i="6"/>
  <c r="J9" i="6"/>
  <c r="J10" i="6"/>
  <c r="J3" i="6"/>
  <c r="I5" i="6"/>
  <c r="J5" i="6"/>
  <c r="I6" i="6"/>
  <c r="J6" i="6"/>
  <c r="I7" i="6"/>
  <c r="J7" i="6"/>
  <c r="I9" i="6"/>
  <c r="I10" i="6"/>
  <c r="K6" i="7" l="1"/>
  <c r="K8" i="7"/>
  <c r="K5" i="7"/>
  <c r="K4" i="7"/>
  <c r="AD4" i="7" s="1"/>
  <c r="K10" i="7"/>
  <c r="D12" i="7"/>
  <c r="E12" i="7"/>
  <c r="K7" i="7"/>
  <c r="K3" i="7"/>
  <c r="R4" i="7"/>
  <c r="AA4" i="7"/>
  <c r="V4" i="7"/>
  <c r="H4" i="7"/>
  <c r="K3" i="6"/>
  <c r="K10" i="6"/>
  <c r="K5" i="6"/>
  <c r="K8" i="6"/>
  <c r="K7" i="6"/>
  <c r="K6" i="6"/>
  <c r="K4" i="6"/>
  <c r="K9" i="6"/>
  <c r="E12" i="6"/>
  <c r="G8" i="6" s="1"/>
  <c r="D12" i="6"/>
  <c r="U4" i="7" l="1"/>
  <c r="AC4" i="7" s="1"/>
  <c r="W3" i="7"/>
  <c r="R9" i="7"/>
  <c r="AA9" i="7"/>
  <c r="H9" i="7"/>
  <c r="V9" i="7"/>
  <c r="AD9" i="7"/>
  <c r="AA10" i="7"/>
  <c r="V10" i="7"/>
  <c r="AD10" i="7"/>
  <c r="R10" i="7"/>
  <c r="H10" i="7"/>
  <c r="W5" i="7"/>
  <c r="G12" i="7"/>
  <c r="AD6" i="7"/>
  <c r="AA6" i="7"/>
  <c r="H6" i="7"/>
  <c r="V6" i="7"/>
  <c r="R6" i="7"/>
  <c r="V8" i="7"/>
  <c r="R8" i="7"/>
  <c r="AD8" i="7"/>
  <c r="AA8" i="7"/>
  <c r="W4" i="7"/>
  <c r="N3" i="7"/>
  <c r="L3" i="7"/>
  <c r="H3" i="7"/>
  <c r="R3" i="7"/>
  <c r="AA3" i="7"/>
  <c r="V3" i="7"/>
  <c r="U3" i="7"/>
  <c r="AD3" i="7"/>
  <c r="I12" i="7"/>
  <c r="F12" i="7"/>
  <c r="O3" i="7"/>
  <c r="AD7" i="7"/>
  <c r="AA7" i="7"/>
  <c r="V7" i="7"/>
  <c r="L7" i="7"/>
  <c r="R7" i="7"/>
  <c r="N7" i="7"/>
  <c r="H7" i="7"/>
  <c r="J12" i="7"/>
  <c r="M3" i="7"/>
  <c r="AA5" i="7"/>
  <c r="V5" i="7"/>
  <c r="R5" i="7"/>
  <c r="AD5" i="7"/>
  <c r="H5" i="7"/>
  <c r="W6" i="7"/>
  <c r="F4" i="6"/>
  <c r="F5" i="6"/>
  <c r="R5" i="6" s="1"/>
  <c r="F6" i="6"/>
  <c r="G7" i="6"/>
  <c r="G9" i="6"/>
  <c r="G10" i="6"/>
  <c r="F9" i="6"/>
  <c r="F8" i="6"/>
  <c r="G4" i="6"/>
  <c r="G3" i="6"/>
  <c r="G5" i="6"/>
  <c r="F10" i="6"/>
  <c r="G6" i="6"/>
  <c r="F7" i="6"/>
  <c r="F3" i="6"/>
  <c r="S4" i="7" l="1"/>
  <c r="W10" i="7"/>
  <c r="H8" i="7"/>
  <c r="M7" i="7"/>
  <c r="M12" i="7" s="1"/>
  <c r="W9" i="7"/>
  <c r="W8" i="7"/>
  <c r="O7" i="7"/>
  <c r="Y7" i="7" s="1"/>
  <c r="W7" i="7"/>
  <c r="AC6" i="7"/>
  <c r="Y6" i="7"/>
  <c r="S6" i="7"/>
  <c r="AC10" i="7"/>
  <c r="J14" i="7"/>
  <c r="AA12" i="7"/>
  <c r="R12" i="7"/>
  <c r="AC7" i="7"/>
  <c r="S3" i="7"/>
  <c r="Y3" i="7"/>
  <c r="AC3" i="7"/>
  <c r="P3" i="7"/>
  <c r="Z5" i="7"/>
  <c r="Z6" i="7"/>
  <c r="Z3" i="7"/>
  <c r="X3" i="7"/>
  <c r="L12" i="7"/>
  <c r="Z4" i="7"/>
  <c r="Y4" i="7"/>
  <c r="Q6" i="7"/>
  <c r="Q3" i="7"/>
  <c r="Q5" i="7"/>
  <c r="AD12" i="7"/>
  <c r="AC9" i="7"/>
  <c r="U5" i="7"/>
  <c r="Q4" i="7"/>
  <c r="Y5" i="7"/>
  <c r="S5" i="7"/>
  <c r="AC5" i="7"/>
  <c r="AC8" i="7"/>
  <c r="S8" i="7"/>
  <c r="AD10" i="6"/>
  <c r="R10" i="6"/>
  <c r="AD9" i="6"/>
  <c r="R9" i="6"/>
  <c r="AD4" i="6"/>
  <c r="R4" i="6"/>
  <c r="AD7" i="6"/>
  <c r="R7" i="6"/>
  <c r="AD8" i="6"/>
  <c r="R8" i="6"/>
  <c r="AD6" i="6"/>
  <c r="R6" i="6"/>
  <c r="AD5" i="6"/>
  <c r="AD3" i="6"/>
  <c r="R3" i="6"/>
  <c r="W6" i="6"/>
  <c r="W10" i="6"/>
  <c r="W9" i="6"/>
  <c r="W4" i="6"/>
  <c r="V7" i="6"/>
  <c r="W3" i="6"/>
  <c r="V9" i="6"/>
  <c r="V6" i="6"/>
  <c r="W5" i="6"/>
  <c r="V5" i="6"/>
  <c r="V3" i="6"/>
  <c r="V10" i="6"/>
  <c r="V8" i="6"/>
  <c r="W7" i="6"/>
  <c r="V4" i="6"/>
  <c r="W8" i="6"/>
  <c r="AA8" i="6"/>
  <c r="AA6" i="6"/>
  <c r="AA7" i="6"/>
  <c r="AA9" i="6"/>
  <c r="AA5" i="6"/>
  <c r="AA10" i="6"/>
  <c r="AA4" i="6"/>
  <c r="AA3" i="6"/>
  <c r="I12" i="6"/>
  <c r="N7" i="6"/>
  <c r="O7" i="6"/>
  <c r="O3" i="6"/>
  <c r="N3" i="6"/>
  <c r="J12" i="6"/>
  <c r="L7" i="6"/>
  <c r="H7" i="6"/>
  <c r="H6" i="6"/>
  <c r="H5" i="6"/>
  <c r="H8" i="6"/>
  <c r="H4" i="6"/>
  <c r="H10" i="6"/>
  <c r="M3" i="6"/>
  <c r="G12" i="6"/>
  <c r="U4" i="6"/>
  <c r="H9" i="6"/>
  <c r="M7" i="6"/>
  <c r="H3" i="6"/>
  <c r="F12" i="6"/>
  <c r="L3" i="6"/>
  <c r="U3" i="6"/>
  <c r="S10" i="7" l="1"/>
  <c r="S9" i="7"/>
  <c r="Y10" i="7"/>
  <c r="Y9" i="7"/>
  <c r="Z8" i="7"/>
  <c r="X7" i="7"/>
  <c r="X12" i="7" s="1"/>
  <c r="Z9" i="7"/>
  <c r="P7" i="7"/>
  <c r="P12" i="7" s="1"/>
  <c r="Z7" i="7"/>
  <c r="Z10" i="7"/>
  <c r="Q7" i="7"/>
  <c r="Q8" i="7"/>
  <c r="Q10" i="7"/>
  <c r="Q9" i="7"/>
  <c r="Y8" i="7"/>
  <c r="S7" i="7"/>
  <c r="AC12" i="7"/>
  <c r="AD14" i="7" s="1"/>
  <c r="S10" i="6"/>
  <c r="S9" i="6"/>
  <c r="S8" i="6"/>
  <c r="S7" i="6"/>
  <c r="S6" i="6"/>
  <c r="S5" i="6"/>
  <c r="S4" i="6"/>
  <c r="S3" i="6"/>
  <c r="Q3" i="6"/>
  <c r="Q7" i="6"/>
  <c r="Q8" i="6"/>
  <c r="Q9" i="6"/>
  <c r="Q10" i="6"/>
  <c r="Q6" i="6"/>
  <c r="Q4" i="6"/>
  <c r="Q5" i="6"/>
  <c r="X7" i="6"/>
  <c r="X3" i="6"/>
  <c r="AD12" i="6"/>
  <c r="AC6" i="6"/>
  <c r="AC7" i="6"/>
  <c r="AC5" i="6"/>
  <c r="AC9" i="6"/>
  <c r="AC10" i="6"/>
  <c r="AC4" i="6"/>
  <c r="AC8" i="6"/>
  <c r="AC3" i="6"/>
  <c r="Y9" i="6"/>
  <c r="Y8" i="6"/>
  <c r="Y10" i="6"/>
  <c r="Y7" i="6"/>
  <c r="Y4" i="6"/>
  <c r="Y6" i="6"/>
  <c r="Y5" i="6"/>
  <c r="Y3" i="6"/>
  <c r="Z10" i="6"/>
  <c r="Z9" i="6"/>
  <c r="Z8" i="6"/>
  <c r="Z7" i="6"/>
  <c r="Z6" i="6"/>
  <c r="Z5" i="6"/>
  <c r="Z4" i="6"/>
  <c r="Z3" i="6"/>
  <c r="R12" i="6"/>
  <c r="J14" i="6"/>
  <c r="M12" i="6"/>
  <c r="U5" i="6"/>
  <c r="P7" i="6"/>
  <c r="L12" i="6"/>
  <c r="P3" i="6"/>
  <c r="Z12" i="7" l="1"/>
  <c r="Y12" i="7"/>
  <c r="AA14" i="7" s="1"/>
  <c r="S12" i="7"/>
  <c r="Q12" i="7"/>
  <c r="AC12" i="6"/>
  <c r="AD14" i="6" s="1"/>
  <c r="X12" i="6"/>
  <c r="S12" i="6"/>
  <c r="Y12" i="6"/>
  <c r="Z12" i="6"/>
  <c r="P12" i="6"/>
  <c r="Q12" i="6"/>
  <c r="S14" i="7" l="1"/>
  <c r="S14" i="6"/>
  <c r="AA12" i="6"/>
  <c r="AA14" i="6" s="1"/>
</calcChain>
</file>

<file path=xl/sharedStrings.xml><?xml version="1.0" encoding="utf-8"?>
<sst xmlns="http://schemas.openxmlformats.org/spreadsheetml/2006/main" count="124" uniqueCount="44">
  <si>
    <t>Raw data for test portfolio</t>
  </si>
  <si>
    <t>Brinson attribution</t>
  </si>
  <si>
    <t>rSS</t>
  </si>
  <si>
    <t>Industry</t>
  </si>
  <si>
    <t>Issuer</t>
  </si>
  <si>
    <t>Security</t>
  </si>
  <si>
    <t>w</t>
  </si>
  <si>
    <t>W</t>
  </si>
  <si>
    <t>r</t>
  </si>
  <si>
    <t>Industry w</t>
  </si>
  <si>
    <t>Industry W</t>
  </si>
  <si>
    <t>rs</t>
  </si>
  <si>
    <t>Rs</t>
  </si>
  <si>
    <t>rAA</t>
  </si>
  <si>
    <t>w_tilde</t>
  </si>
  <si>
    <t>W_tilde</t>
  </si>
  <si>
    <t>Industry 1</t>
  </si>
  <si>
    <t>Issuer 1</t>
  </si>
  <si>
    <t>S1</t>
  </si>
  <si>
    <t>S2</t>
  </si>
  <si>
    <t>R</t>
  </si>
  <si>
    <t>Issuer 2</t>
  </si>
  <si>
    <t>S3</t>
  </si>
  <si>
    <t>alpha</t>
  </si>
  <si>
    <t>S4</t>
  </si>
  <si>
    <t>Industry 2</t>
  </si>
  <si>
    <t>S5</t>
  </si>
  <si>
    <t>Issuer 3</t>
  </si>
  <si>
    <t>S6</t>
  </si>
  <si>
    <t>Issuer 4</t>
  </si>
  <si>
    <t>S7</t>
  </si>
  <si>
    <t>S8</t>
  </si>
  <si>
    <t>TOTAL</t>
  </si>
  <si>
    <t>SS</t>
  </si>
  <si>
    <t>AA</t>
  </si>
  <si>
    <t>Demo Alcentra algorithm</t>
  </si>
  <si>
    <t>Price return</t>
  </si>
  <si>
    <t>Interaction</t>
  </si>
  <si>
    <t>Bottom-up attribution</t>
  </si>
  <si>
    <t>Normalised stock attribution</t>
  </si>
  <si>
    <t>r-R</t>
  </si>
  <si>
    <t>w-W</t>
  </si>
  <si>
    <t>Same as Brinson</t>
  </si>
  <si>
    <t>Same as price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</si>
</sst>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0%"/>
    <numFmt numFmtId="166" formatCode="0.00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2" borderId="0" xfId="0" applyFont="1" applyFill="1"/>
    <xf numFmtId="10" fontId="3" fillId="2" borderId="0" xfId="1" applyNumberFormat="1" applyFont="1" applyFill="1"/>
    <xf numFmtId="0" fontId="3" fillId="3" borderId="0" xfId="0" applyFont="1" applyFill="1"/>
    <xf numFmtId="10" fontId="3" fillId="3" borderId="0" xfId="1" applyNumberFormat="1" applyFont="1" applyFill="1"/>
    <xf numFmtId="164" fontId="3" fillId="3" borderId="0" xfId="1" applyNumberFormat="1" applyFont="1" applyFill="1"/>
    <xf numFmtId="10" fontId="2" fillId="4" borderId="0" xfId="0" applyNumberFormat="1" applyFont="1" applyFill="1"/>
    <xf numFmtId="0" fontId="2" fillId="4" borderId="0" xfId="0" applyFont="1" applyFill="1"/>
    <xf numFmtId="0" fontId="4" fillId="0" borderId="0" xfId="0" applyFont="1"/>
    <xf numFmtId="0" fontId="5" fillId="2" borderId="0" xfId="0" applyFont="1" applyFill="1"/>
    <xf numFmtId="10" fontId="5" fillId="2" borderId="0" xfId="1" applyNumberFormat="1" applyFont="1" applyFill="1" applyAlignment="1">
      <alignment horizontal="right"/>
    </xf>
    <xf numFmtId="10" fontId="5" fillId="3" borderId="0" xfId="1" applyNumberFormat="1" applyFont="1" applyFill="1" applyAlignment="1">
      <alignment horizontal="right"/>
    </xf>
    <xf numFmtId="164" fontId="5" fillId="3" borderId="0" xfId="1" applyNumberFormat="1" applyFont="1" applyFill="1" applyAlignment="1">
      <alignment horizontal="right"/>
    </xf>
    <xf numFmtId="10" fontId="0" fillId="4" borderId="0" xfId="0" applyNumberFormat="1" applyFill="1"/>
    <xf numFmtId="0" fontId="0" fillId="4" borderId="0" xfId="0" applyFill="1"/>
    <xf numFmtId="0" fontId="6" fillId="2" borderId="0" xfId="0" applyFont="1" applyFill="1"/>
    <xf numFmtId="10" fontId="6" fillId="2" borderId="0" xfId="1" applyNumberFormat="1" applyFont="1" applyFill="1"/>
    <xf numFmtId="10" fontId="6" fillId="3" borderId="0" xfId="0" applyNumberFormat="1" applyFont="1" applyFill="1"/>
    <xf numFmtId="10" fontId="6" fillId="3" borderId="0" xfId="1" applyNumberFormat="1" applyFont="1" applyFill="1"/>
    <xf numFmtId="164" fontId="6" fillId="3" borderId="0" xfId="1" applyNumberFormat="1" applyFont="1" applyFill="1"/>
    <xf numFmtId="10" fontId="7" fillId="2" borderId="0" xfId="1" applyNumberFormat="1" applyFont="1" applyFill="1"/>
    <xf numFmtId="165" fontId="0" fillId="4" borderId="0" xfId="0" applyNumberFormat="1" applyFill="1"/>
    <xf numFmtId="0" fontId="8" fillId="0" borderId="0" xfId="0" applyFont="1"/>
    <xf numFmtId="0" fontId="9" fillId="2" borderId="0" xfId="0" applyFont="1" applyFill="1"/>
    <xf numFmtId="10" fontId="9" fillId="2" borderId="0" xfId="1" applyNumberFormat="1" applyFont="1" applyFill="1"/>
    <xf numFmtId="10" fontId="9" fillId="3" borderId="0" xfId="1" applyNumberFormat="1" applyFont="1" applyFill="1"/>
    <xf numFmtId="164" fontId="9" fillId="3" borderId="0" xfId="1" applyNumberFormat="1" applyFont="1" applyFill="1"/>
    <xf numFmtId="10" fontId="8" fillId="4" borderId="0" xfId="1" applyNumberFormat="1" applyFont="1" applyFill="1"/>
    <xf numFmtId="0" fontId="6" fillId="3" borderId="0" xfId="0" applyFont="1" applyFill="1"/>
    <xf numFmtId="10" fontId="5" fillId="2" borderId="0" xfId="1" applyNumberFormat="1" applyFont="1" applyFill="1"/>
    <xf numFmtId="10" fontId="5" fillId="3" borderId="0" xfId="1" applyNumberFormat="1" applyFont="1" applyFill="1"/>
    <xf numFmtId="164" fontId="5" fillId="3" borderId="0" xfId="1" applyNumberFormat="1" applyFont="1" applyFill="1"/>
    <xf numFmtId="165" fontId="6" fillId="3" borderId="0" xfId="1" applyNumberFormat="1" applyFont="1" applyFill="1"/>
    <xf numFmtId="165" fontId="9" fillId="3" borderId="0" xfId="1" applyNumberFormat="1" applyFont="1" applyFill="1"/>
    <xf numFmtId="2" fontId="10" fillId="4" borderId="0" xfId="1" applyNumberFormat="1" applyFont="1" applyFill="1"/>
    <xf numFmtId="166" fontId="0" fillId="4" borderId="0" xfId="0" applyNumberFormat="1" applyFill="1"/>
    <xf numFmtId="0" fontId="8" fillId="4" borderId="0" xfId="0" applyFont="1" applyFill="1"/>
    <xf numFmtId="166" fontId="9" fillId="4" borderId="0" xfId="1" applyNumberFormat="1" applyFont="1" applyFill="1"/>
    <xf numFmtId="165" fontId="7" fillId="2" borderId="0" xfId="1" applyNumberFormat="1" applyFont="1" applyFill="1"/>
    <xf numFmtId="165" fontId="6" fillId="2" borderId="0" xfId="1" applyNumberFormat="1" applyFont="1" applyFill="1"/>
    <xf numFmtId="164" fontId="0" fillId="4" borderId="0" xfId="0" applyNumberFormat="1" applyFill="1"/>
    <xf numFmtId="0" fontId="11" fillId="0" borderId="0" xfId="0" applyFont="1"/>
    <xf numFmtId="0" fontId="12" fillId="2" borderId="0" xfId="0" applyFont="1" applyFill="1"/>
    <xf numFmtId="10" fontId="12" fillId="2" borderId="0" xfId="1" applyNumberFormat="1" applyFont="1" applyFill="1"/>
    <xf numFmtId="0" fontId="12" fillId="3" borderId="0" xfId="0" applyFont="1" applyFill="1"/>
    <xf numFmtId="10" fontId="12" fillId="3" borderId="0" xfId="1" applyNumberFormat="1" applyFont="1" applyFill="1"/>
    <xf numFmtId="165" fontId="12" fillId="3" borderId="0" xfId="1" applyNumberFormat="1" applyFont="1" applyFill="1"/>
    <xf numFmtId="10" fontId="11" fillId="4" borderId="0" xfId="0" applyNumberFormat="1" applyFont="1" applyFill="1"/>
    <xf numFmtId="0" fontId="11" fillId="4" borderId="0" xfId="0" applyFont="1" applyFill="1"/>
    <xf numFmtId="10" fontId="2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horizontal="right"/>
    </xf>
    <xf numFmtId="165" fontId="13" fillId="2" borderId="0" xfId="1" applyNumberFormat="1" applyFont="1" applyFill="1"/>
    <xf numFmtId="165" fontId="13" fillId="3" borderId="0" xfId="1" applyNumberFormat="1" applyFont="1" applyFill="1"/>
    <xf numFmtId="165" fontId="14" fillId="4" borderId="0" xfId="1" applyNumberFormat="1" applyFont="1" applyFill="1"/>
    <xf numFmtId="10" fontId="15" fillId="2" borderId="0" xfId="1" applyNumberFormat="1" applyFont="1" applyFill="1"/>
    <xf numFmtId="0" fontId="16" fillId="4" borderId="0" xfId="0" applyFont="1" applyFill="1" applyAlignment="1">
      <alignment horizontal="right"/>
    </xf>
    <xf numFmtId="166" fontId="17" fillId="4" borderId="0" xfId="0" applyNumberFormat="1" applyFont="1" applyFill="1"/>
    <xf numFmtId="0" fontId="17" fillId="4" borderId="0" xfId="0" applyFont="1" applyFill="1"/>
    <xf numFmtId="0" fontId="2" fillId="5" borderId="0" xfId="0" applyFont="1" applyFill="1"/>
    <xf numFmtId="0" fontId="4" fillId="5" borderId="0" xfId="0" applyFont="1" applyFill="1"/>
    <xf numFmtId="165" fontId="0" fillId="5" borderId="0" xfId="1" applyNumberFormat="1" applyFont="1" applyFill="1"/>
    <xf numFmtId="165" fontId="0" fillId="5" borderId="0" xfId="0" applyNumberFormat="1" applyFill="1"/>
    <xf numFmtId="0" fontId="0" fillId="5" borderId="0" xfId="0" applyFill="1"/>
    <xf numFmtId="166" fontId="9" fillId="5" borderId="0" xfId="1" applyNumberFormat="1" applyFont="1" applyFill="1"/>
    <xf numFmtId="0" fontId="11" fillId="5" borderId="0" xfId="0" applyFont="1" applyFill="1"/>
    <xf numFmtId="165" fontId="11" fillId="5" borderId="0" xfId="0" applyNumberFormat="1" applyFont="1" applyFill="1"/>
    <xf numFmtId="0" fontId="8" fillId="5" borderId="0" xfId="0" applyFont="1" applyFill="1"/>
    <xf numFmtId="165" fontId="3" fillId="3" borderId="0" xfId="1" applyNumberFormat="1" applyFont="1" applyFill="1"/>
    <xf numFmtId="165" fontId="5" fillId="3" borderId="0" xfId="1" applyNumberFormat="1" applyFont="1" applyFill="1" applyAlignment="1">
      <alignment horizontal="right"/>
    </xf>
    <xf numFmtId="165" fontId="5" fillId="3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5821-BA4D-47C9-B3DA-E71199BF4C42}">
  <dimension ref="A1:AD34"/>
  <sheetViews>
    <sheetView zoomScale="130" zoomScaleNormal="130" workbookViewId="0">
      <selection activeCell="C10" sqref="C10"/>
    </sheetView>
  </sheetViews>
  <sheetFormatPr defaultColWidth="10.41796875" defaultRowHeight="14.4" x14ac:dyDescent="0.55000000000000004"/>
  <cols>
    <col min="1" max="1" width="30.578125" bestFit="1" customWidth="1"/>
    <col min="2" max="2" width="7.83984375" bestFit="1" customWidth="1"/>
    <col min="3" max="3" width="32" style="16" bestFit="1" customWidth="1"/>
    <col min="4" max="4" width="4.26171875" style="16" customWidth="1"/>
    <col min="5" max="5" width="2.68359375" style="16" bestFit="1" customWidth="1"/>
    <col min="6" max="7" width="7.578125" style="17" bestFit="1" customWidth="1"/>
    <col min="8" max="8" width="13.578125" style="17" bestFit="1" customWidth="1"/>
    <col min="9" max="9" width="7" style="17" customWidth="1"/>
    <col min="10" max="10" width="10" style="17" bestFit="1" customWidth="1"/>
    <col min="11" max="11" width="12.83984375" style="17" bestFit="1" customWidth="1"/>
    <col min="12" max="12" width="23.41796875" style="29" bestFit="1" customWidth="1"/>
    <col min="13" max="13" width="11.26171875" style="29" bestFit="1" customWidth="1"/>
    <col min="14" max="14" width="7" style="29" bestFit="1" customWidth="1"/>
    <col min="15" max="15" width="7" style="19" bestFit="1" customWidth="1"/>
    <col min="16" max="16" width="10.41796875" style="20" bestFit="1" customWidth="1"/>
    <col min="17" max="17" width="9.26171875" style="19" bestFit="1" customWidth="1"/>
    <col min="18" max="18" width="11.83984375" style="19" bestFit="1" customWidth="1"/>
    <col min="19" max="19" width="11.26171875" style="19" bestFit="1" customWidth="1"/>
    <col min="20" max="20" width="5.83984375" style="16" bestFit="1" customWidth="1"/>
    <col min="21" max="21" width="9.26171875" style="16" bestFit="1" customWidth="1"/>
    <col min="22" max="22" width="24.41796875" style="14" bestFit="1" customWidth="1"/>
    <col min="23" max="23" width="12.41796875" style="14" customWidth="1"/>
    <col min="24" max="24" width="10.26171875" style="14" customWidth="1"/>
    <col min="25" max="25" width="12.41796875" style="58" bestFit="1" customWidth="1"/>
    <col min="26" max="26" width="11.41796875" style="15" bestFit="1" customWidth="1"/>
    <col min="27" max="27" width="16" style="15" customWidth="1"/>
    <col min="29" max="29" width="27.15625" style="63" bestFit="1" customWidth="1"/>
    <col min="30" max="30" width="27.41796875" style="63" bestFit="1" customWidth="1"/>
  </cols>
  <sheetData>
    <row r="1" spans="1:30" s="1" customFormat="1" ht="18.3" x14ac:dyDescent="0.7">
      <c r="A1" s="1" t="s">
        <v>35</v>
      </c>
      <c r="C1" s="2" t="s">
        <v>0</v>
      </c>
      <c r="D1" s="2"/>
      <c r="E1" s="2"/>
      <c r="F1" s="3"/>
      <c r="G1" s="3"/>
      <c r="H1" s="3"/>
      <c r="I1" s="3"/>
      <c r="J1" s="3"/>
      <c r="K1" s="3"/>
      <c r="L1" s="4" t="s">
        <v>1</v>
      </c>
      <c r="M1" s="4"/>
      <c r="N1" s="4"/>
      <c r="O1" s="5"/>
      <c r="P1" s="6"/>
      <c r="Q1" s="5" t="s">
        <v>2</v>
      </c>
      <c r="R1" s="5"/>
      <c r="S1" s="5"/>
      <c r="T1" s="2"/>
      <c r="U1" s="2"/>
      <c r="V1" s="7" t="s">
        <v>39</v>
      </c>
      <c r="W1" s="7"/>
      <c r="X1" s="7"/>
      <c r="Y1" s="37"/>
      <c r="Z1" s="8"/>
      <c r="AA1" s="8"/>
      <c r="AC1" s="59" t="s">
        <v>38</v>
      </c>
      <c r="AD1" s="59"/>
    </row>
    <row r="2" spans="1:30" s="9" customFormat="1" ht="18.3" x14ac:dyDescent="0.7">
      <c r="A2" s="9" t="s">
        <v>3</v>
      </c>
      <c r="B2" s="9" t="s">
        <v>4</v>
      </c>
      <c r="C2" s="10" t="s">
        <v>5</v>
      </c>
      <c r="D2" s="10"/>
      <c r="E2" s="10"/>
      <c r="F2" s="11" t="s">
        <v>6</v>
      </c>
      <c r="G2" s="11" t="s">
        <v>7</v>
      </c>
      <c r="H2" s="11" t="s">
        <v>41</v>
      </c>
      <c r="I2" s="11" t="s">
        <v>8</v>
      </c>
      <c r="J2" s="11" t="s">
        <v>20</v>
      </c>
      <c r="K2" s="11" t="s">
        <v>40</v>
      </c>
      <c r="L2" s="12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2" t="s">
        <v>2</v>
      </c>
      <c r="R2" s="12" t="s">
        <v>36</v>
      </c>
      <c r="S2" s="12" t="s">
        <v>37</v>
      </c>
      <c r="T2" s="10"/>
      <c r="U2" s="10"/>
      <c r="V2" s="50" t="s">
        <v>14</v>
      </c>
      <c r="W2" s="50" t="s">
        <v>15</v>
      </c>
      <c r="X2" s="50" t="s">
        <v>34</v>
      </c>
      <c r="Y2" s="56" t="s">
        <v>34</v>
      </c>
      <c r="Z2" s="51" t="s">
        <v>33</v>
      </c>
      <c r="AA2" s="51" t="s">
        <v>36</v>
      </c>
      <c r="AC2" s="60" t="s">
        <v>34</v>
      </c>
      <c r="AD2" s="60" t="s">
        <v>33</v>
      </c>
    </row>
    <row r="3" spans="1:30" x14ac:dyDescent="0.55000000000000004">
      <c r="A3" t="s">
        <v>16</v>
      </c>
      <c r="B3" t="s">
        <v>17</v>
      </c>
      <c r="C3" s="16" t="s">
        <v>18</v>
      </c>
      <c r="D3" s="16">
        <f ca="1">RANDBETWEEN(0,10)</f>
        <v>5</v>
      </c>
      <c r="E3" s="16">
        <f t="shared" ref="E3:E10" ca="1" si="0">RANDBETWEEN(0,10)</f>
        <v>8</v>
      </c>
      <c r="F3" s="17">
        <f ca="1">D3/D$12</f>
        <v>0.10869565217391304</v>
      </c>
      <c r="G3" s="17">
        <f t="shared" ref="G3:G10" ca="1" si="1">E3/E$12</f>
        <v>0.21052631578947367</v>
      </c>
      <c r="H3" s="55">
        <f ca="1">F3-G3</f>
        <v>-0.10183066361556063</v>
      </c>
      <c r="I3" s="17">
        <f t="shared" ref="I3:J10" ca="1" si="2">0.1*(1-2*RAND())</f>
        <v>-1.8278834928333022E-2</v>
      </c>
      <c r="J3" s="17">
        <f ca="1">0.1*(1-2*RAND())</f>
        <v>-6.085654292212675E-2</v>
      </c>
      <c r="K3" s="55">
        <f t="shared" ref="K3:K10" ca="1" si="3">I3-J3</f>
        <v>4.2577707993793727E-2</v>
      </c>
      <c r="L3" s="18">
        <f ca="1">SUM(F3:F6)</f>
        <v>0.45652173913043481</v>
      </c>
      <c r="M3" s="18">
        <f ca="1">SUM(G3:G6)</f>
        <v>0.60526315789473684</v>
      </c>
      <c r="N3" s="18">
        <f ca="1">SUMPRODUCT(F3:F6,J3:J6)/SUM(F3:F6)</f>
        <v>-4.6951488619836515E-2</v>
      </c>
      <c r="O3" s="19">
        <f ca="1">SUMPRODUCT(G3:G6,J3:J6)/SUM(G3:G6)</f>
        <v>-2.077546916236404E-2</v>
      </c>
      <c r="P3" s="20">
        <f ca="1">(L3-M3)*(O3-U$4)</f>
        <v>2.2565209397687825E-3</v>
      </c>
      <c r="Q3" s="33">
        <f ca="1">G3*(N$3-O$3)</f>
        <v>-5.5107409384152579E-3</v>
      </c>
      <c r="R3" s="19">
        <f ca="1">F3*(I3-J3)</f>
        <v>4.6280117384558395E-3</v>
      </c>
      <c r="S3" s="19">
        <f ca="1">H3*(N$3-O$3)</f>
        <v>2.6655214321682497E-3</v>
      </c>
      <c r="T3" s="16" t="s">
        <v>8</v>
      </c>
      <c r="U3" s="39">
        <f ca="1">SUMPRODUCT(F3:F11,I3:I11)</f>
        <v>3.1028951890011577E-2</v>
      </c>
      <c r="V3" s="22">
        <f t="shared" ref="V3:W6" ca="1" si="4">F3/SUM(F$3:F$6)</f>
        <v>0.23809523809523808</v>
      </c>
      <c r="W3" s="22">
        <f t="shared" ca="1" si="4"/>
        <v>0.34782608695652173</v>
      </c>
      <c r="X3" s="22">
        <f ca="1">(L3-M3)*(O3-U$4)</f>
        <v>2.2565209397687825E-3</v>
      </c>
      <c r="Y3" s="57">
        <f ca="1">H3*(O$3-U$4)</f>
        <v>1.5448489510724746E-3</v>
      </c>
      <c r="Z3" s="36">
        <f ca="1">L$3*(V3-W3)*(J3-O$3)</f>
        <v>2.007842069250873E-3</v>
      </c>
      <c r="AA3" s="14">
        <f ca="1">F3*(I3-J3)</f>
        <v>4.6280117384558395E-3</v>
      </c>
      <c r="AC3" s="61">
        <f ca="1">H3*(J3-U$4)</f>
        <v>5.6263312904533454E-3</v>
      </c>
      <c r="AD3" s="62">
        <f ca="1">F3*K3</f>
        <v>4.6280117384558395E-3</v>
      </c>
    </row>
    <row r="4" spans="1:30" x14ac:dyDescent="0.55000000000000004">
      <c r="A4" t="s">
        <v>16</v>
      </c>
      <c r="B4" t="s">
        <v>17</v>
      </c>
      <c r="C4" s="16" t="s">
        <v>19</v>
      </c>
      <c r="D4" s="16">
        <f t="shared" ref="D4:D10" ca="1" si="5">RANDBETWEEN(0,10)</f>
        <v>6</v>
      </c>
      <c r="E4" s="16">
        <f t="shared" ca="1" si="0"/>
        <v>1</v>
      </c>
      <c r="F4" s="17">
        <f t="shared" ref="F4:F10" ca="1" si="6">D4/D$12</f>
        <v>0.13043478260869565</v>
      </c>
      <c r="G4" s="17">
        <f t="shared" ca="1" si="1"/>
        <v>2.6315789473684209E-2</v>
      </c>
      <c r="H4" s="55">
        <f t="shared" ref="H4:H10" ca="1" si="7">F4-G4</f>
        <v>0.10411899313501144</v>
      </c>
      <c r="I4" s="17">
        <f t="shared" ca="1" si="2"/>
        <v>7.8890654214987407E-2</v>
      </c>
      <c r="J4" s="17">
        <f t="shared" ca="1" si="2"/>
        <v>-9.9825174212473E-2</v>
      </c>
      <c r="K4" s="55">
        <f t="shared" ca="1" si="3"/>
        <v>0.17871582842746042</v>
      </c>
      <c r="L4" s="18"/>
      <c r="M4" s="18"/>
      <c r="N4" s="18"/>
      <c r="Q4" s="33">
        <f t="shared" ref="Q4:Q6" ca="1" si="8">G4*(N$3-O$3)</f>
        <v>-6.8884261730190724E-4</v>
      </c>
      <c r="R4" s="19">
        <f t="shared" ref="R4:R10" ca="1" si="9">F4*(I4-J4)</f>
        <v>2.3310760229668749E-2</v>
      </c>
      <c r="S4" s="19">
        <f t="shared" ref="S4:S6" ca="1" si="10">H4*(N$3-O$3)</f>
        <v>-2.7254207901945024E-3</v>
      </c>
      <c r="T4" s="16" t="s">
        <v>20</v>
      </c>
      <c r="U4" s="39">
        <f ca="1">SUMPRODUCT(G3:G11,J3:J11)</f>
        <v>-5.6047053057646824E-3</v>
      </c>
      <c r="V4" s="22">
        <f t="shared" ca="1" si="4"/>
        <v>0.2857142857142857</v>
      </c>
      <c r="W4" s="22">
        <f t="shared" ca="1" si="4"/>
        <v>4.3478260869565216E-2</v>
      </c>
      <c r="X4" s="22"/>
      <c r="Y4" s="57">
        <f ca="1">H4*(O$3-U$4)</f>
        <v>-1.5795646578381482E-3</v>
      </c>
      <c r="Z4" s="36">
        <f ca="1">L$3*(V4-W4)*(J4-O$3)</f>
        <v>-8.7417915792653567E-3</v>
      </c>
      <c r="AA4" s="14">
        <f t="shared" ref="AA4:AA10" ca="1" si="11">F4*(I4-J4)</f>
        <v>2.3310760229668749E-2</v>
      </c>
      <c r="AC4" s="61">
        <f t="shared" ref="AC4:AC10" ca="1" si="12">H4*(J4-U$4)</f>
        <v>-9.810140355275122E-3</v>
      </c>
      <c r="AD4" s="62">
        <f t="shared" ref="AD4:AD10" ca="1" si="13">F4*K4</f>
        <v>2.3310760229668749E-2</v>
      </c>
    </row>
    <row r="5" spans="1:30" x14ac:dyDescent="0.55000000000000004">
      <c r="A5" t="s">
        <v>16</v>
      </c>
      <c r="B5" t="s">
        <v>21</v>
      </c>
      <c r="C5" s="16" t="s">
        <v>22</v>
      </c>
      <c r="D5" s="16">
        <f t="shared" ca="1" si="5"/>
        <v>3</v>
      </c>
      <c r="E5" s="16">
        <f t="shared" ca="1" si="0"/>
        <v>9</v>
      </c>
      <c r="F5" s="17">
        <f t="shared" ca="1" si="6"/>
        <v>6.5217391304347824E-2</v>
      </c>
      <c r="G5" s="17">
        <f t="shared" ca="1" si="1"/>
        <v>0.23684210526315788</v>
      </c>
      <c r="H5" s="55">
        <f t="shared" ca="1" si="7"/>
        <v>-0.17162471395881007</v>
      </c>
      <c r="I5" s="17">
        <f t="shared" ca="1" si="2"/>
        <v>-8.7309930708737118E-2</v>
      </c>
      <c r="J5" s="17">
        <f t="shared" ca="1" si="2"/>
        <v>2.4492283200859877E-2</v>
      </c>
      <c r="K5" s="55">
        <f t="shared" ca="1" si="3"/>
        <v>-0.11180221390959699</v>
      </c>
      <c r="L5" s="18"/>
      <c r="M5" s="18"/>
      <c r="N5" s="18"/>
      <c r="Q5" s="33">
        <f t="shared" ca="1" si="8"/>
        <v>-6.1995835557171648E-3</v>
      </c>
      <c r="R5" s="19">
        <f ca="1">F5*(I5-J5)</f>
        <v>-7.2914487332345866E-3</v>
      </c>
      <c r="S5" s="19">
        <f t="shared" ca="1" si="10"/>
        <v>4.4924518519689604E-3</v>
      </c>
      <c r="T5" s="16" t="s">
        <v>23</v>
      </c>
      <c r="U5" s="39">
        <f ca="1">U3-U4</f>
        <v>3.6633657195776256E-2</v>
      </c>
      <c r="V5" s="22">
        <f t="shared" ca="1" si="4"/>
        <v>0.14285714285714285</v>
      </c>
      <c r="W5" s="22">
        <f t="shared" ca="1" si="4"/>
        <v>0.39130434782608692</v>
      </c>
      <c r="X5" s="22"/>
      <c r="Y5" s="57">
        <f ca="1">H5*(O$3-U$4)</f>
        <v>2.6036780074255193E-3</v>
      </c>
      <c r="Z5" s="36">
        <f ca="1">L$3*(V5-W5)*(J5-O$3)</f>
        <v>-5.1343386423316345E-3</v>
      </c>
      <c r="AA5" s="14">
        <f t="shared" ca="1" si="11"/>
        <v>-7.2914487332345866E-3</v>
      </c>
      <c r="AC5" s="61">
        <f t="shared" ca="1" si="12"/>
        <v>-5.1653870434710345E-3</v>
      </c>
      <c r="AD5" s="62">
        <f t="shared" ca="1" si="13"/>
        <v>-7.2914487332345866E-3</v>
      </c>
    </row>
    <row r="6" spans="1:30" x14ac:dyDescent="0.55000000000000004">
      <c r="A6" t="s">
        <v>16</v>
      </c>
      <c r="B6" t="s">
        <v>21</v>
      </c>
      <c r="C6" s="16" t="s">
        <v>24</v>
      </c>
      <c r="D6" s="16">
        <f t="shared" ca="1" si="5"/>
        <v>7</v>
      </c>
      <c r="E6" s="16">
        <f t="shared" ca="1" si="0"/>
        <v>5</v>
      </c>
      <c r="F6" s="17">
        <f t="shared" ca="1" si="6"/>
        <v>0.15217391304347827</v>
      </c>
      <c r="G6" s="17">
        <f t="shared" ca="1" si="1"/>
        <v>0.13157894736842105</v>
      </c>
      <c r="H6" s="55">
        <f t="shared" ca="1" si="7"/>
        <v>2.0594965675057225E-2</v>
      </c>
      <c r="I6" s="17">
        <f t="shared" ca="1" si="2"/>
        <v>8.7898356799920405E-2</v>
      </c>
      <c r="J6" s="17">
        <f t="shared" ca="1" si="2"/>
        <v>-2.2317764390524977E-2</v>
      </c>
      <c r="K6" s="55">
        <f t="shared" ca="1" si="3"/>
        <v>0.11021612119044538</v>
      </c>
      <c r="L6" s="18"/>
      <c r="M6" s="18"/>
      <c r="N6" s="18"/>
      <c r="Q6" s="33">
        <f t="shared" ca="1" si="8"/>
        <v>-3.4442130865095359E-3</v>
      </c>
      <c r="R6" s="19">
        <f t="shared" ca="1" si="9"/>
        <v>1.6772018442024299E-2</v>
      </c>
      <c r="S6" s="19">
        <f t="shared" ca="1" si="10"/>
        <v>-5.3909422223627566E-4</v>
      </c>
      <c r="U6" s="21"/>
      <c r="V6" s="22">
        <f t="shared" ca="1" si="4"/>
        <v>0.33333333333333331</v>
      </c>
      <c r="W6" s="22">
        <f t="shared" ca="1" si="4"/>
        <v>0.21739130434782608</v>
      </c>
      <c r="X6" s="22"/>
      <c r="Y6" s="57">
        <f ca="1">H6*(O$3-U$4)</f>
        <v>-3.1244136089106253E-4</v>
      </c>
      <c r="Z6" s="36">
        <f ca="1">L$3*(V6-W6)*(J6-O$3)</f>
        <v>-8.1633773891316138E-5</v>
      </c>
      <c r="AA6" s="14">
        <f t="shared" ca="1" si="11"/>
        <v>1.6772018442024299E-2</v>
      </c>
      <c r="AC6" s="61">
        <f t="shared" ca="1" si="12"/>
        <v>-3.4420487817584159E-4</v>
      </c>
      <c r="AD6" s="62">
        <f t="shared" ca="1" si="13"/>
        <v>1.6772018442024299E-2</v>
      </c>
    </row>
    <row r="7" spans="1:30" x14ac:dyDescent="0.55000000000000004">
      <c r="A7" t="s">
        <v>25</v>
      </c>
      <c r="B7" t="s">
        <v>21</v>
      </c>
      <c r="C7" s="16" t="s">
        <v>26</v>
      </c>
      <c r="D7" s="16">
        <f t="shared" ca="1" si="5"/>
        <v>8</v>
      </c>
      <c r="E7" s="16">
        <f t="shared" ca="1" si="0"/>
        <v>6</v>
      </c>
      <c r="F7" s="17">
        <f t="shared" ca="1" si="6"/>
        <v>0.17391304347826086</v>
      </c>
      <c r="G7" s="17">
        <f t="shared" ca="1" si="1"/>
        <v>0.15789473684210525</v>
      </c>
      <c r="H7" s="55">
        <f t="shared" ca="1" si="7"/>
        <v>1.601830663615561E-2</v>
      </c>
      <c r="I7" s="17">
        <f t="shared" ca="1" si="2"/>
        <v>4.5705858902336055E-2</v>
      </c>
      <c r="J7" s="17">
        <f t="shared" ca="1" si="2"/>
        <v>-9.5435279644700888E-2</v>
      </c>
      <c r="K7" s="55">
        <f t="shared" ca="1" si="3"/>
        <v>0.14114113854703694</v>
      </c>
      <c r="L7" s="18">
        <f ca="1">SUM(F7:F10)</f>
        <v>0.54347826086956519</v>
      </c>
      <c r="M7" s="18">
        <f ca="1">SUM(G7:G10)</f>
        <v>0.39473684210526316</v>
      </c>
      <c r="N7" s="18">
        <f ca="1">SUMPRODUCT(F7:F10,J7:J10)/SUM(F7:F10)</f>
        <v>2.3440947767971818E-2</v>
      </c>
      <c r="O7" s="19">
        <f ca="1">SUMPRODUCT(G7:G10,J7:J10)/SUM(G7:G10)</f>
        <v>1.7657132607687663E-2</v>
      </c>
      <c r="P7" s="20">
        <f ca="1">(L7-M7)*(O7-U$4)</f>
        <v>3.4599987743121328E-3</v>
      </c>
      <c r="Q7" s="33">
        <f ca="1">G7*(N$7-O$7)</f>
        <v>9.1323397267644552E-4</v>
      </c>
      <c r="R7" s="19">
        <f t="shared" ca="1" si="9"/>
        <v>2.4546284964702077E-2</v>
      </c>
      <c r="S7" s="19">
        <f ca="1">H7*(N$7-O$7)</f>
        <v>9.2646924764277111E-5</v>
      </c>
      <c r="V7" s="22">
        <f t="shared" ref="V7:W10" ca="1" si="14">F7/SUM(F$7:F$10)</f>
        <v>0.32</v>
      </c>
      <c r="W7" s="22">
        <f t="shared" ca="1" si="14"/>
        <v>0.39999999999999997</v>
      </c>
      <c r="X7" s="22">
        <f ca="1">(L7-M7)*(O7-U$4)</f>
        <v>3.4599987743121328E-3</v>
      </c>
      <c r="Y7" s="57">
        <f ca="1">H7*(O$7-U$4)</f>
        <v>3.7261525261822991E-4</v>
      </c>
      <c r="Z7" s="36">
        <f ca="1">L$7*(V7-W7)*(J7-O$7)</f>
        <v>4.9170614022777609E-3</v>
      </c>
      <c r="AA7" s="14">
        <f t="shared" ca="1" si="11"/>
        <v>2.4546284964702077E-2</v>
      </c>
      <c r="AC7" s="61">
        <f t="shared" ca="1" si="12"/>
        <v>-1.4389336850630517E-3</v>
      </c>
      <c r="AD7" s="62">
        <f t="shared" ca="1" si="13"/>
        <v>2.4546284964702077E-2</v>
      </c>
    </row>
    <row r="8" spans="1:30" x14ac:dyDescent="0.55000000000000004">
      <c r="A8" t="s">
        <v>25</v>
      </c>
      <c r="B8" t="s">
        <v>27</v>
      </c>
      <c r="C8" s="16" t="s">
        <v>28</v>
      </c>
      <c r="D8" s="16">
        <f t="shared" ca="1" si="5"/>
        <v>8</v>
      </c>
      <c r="E8" s="16">
        <f t="shared" ca="1" si="0"/>
        <v>4</v>
      </c>
      <c r="F8" s="17">
        <f t="shared" ca="1" si="6"/>
        <v>0.17391304347826086</v>
      </c>
      <c r="G8" s="17">
        <f t="shared" ca="1" si="1"/>
        <v>0.10526315789473684</v>
      </c>
      <c r="H8" s="55">
        <f t="shared" ca="1" si="7"/>
        <v>6.8649885583524028E-2</v>
      </c>
      <c r="I8" s="17">
        <f t="shared" ca="1" si="2"/>
        <v>-6.6164890476030141E-3</v>
      </c>
      <c r="J8" s="17">
        <f t="shared" ca="1" si="2"/>
        <v>9.8830261721461476E-2</v>
      </c>
      <c r="K8" s="55">
        <f t="shared" ca="1" si="3"/>
        <v>-0.10544675076906448</v>
      </c>
      <c r="L8" s="18"/>
      <c r="M8" s="18"/>
      <c r="N8" s="18"/>
      <c r="Q8" s="33">
        <f t="shared" ref="Q8:Q10" ca="1" si="15">G8*(N$7-O$7)</f>
        <v>6.0882264845096368E-4</v>
      </c>
      <c r="R8" s="19">
        <f t="shared" ca="1" si="9"/>
        <v>-1.8338565351141648E-2</v>
      </c>
      <c r="S8" s="19">
        <f t="shared" ref="S8:S10" ca="1" si="16">H8*(N$7-O$7)</f>
        <v>3.9705824898975892E-4</v>
      </c>
      <c r="V8" s="22">
        <f t="shared" ca="1" si="14"/>
        <v>0.32</v>
      </c>
      <c r="W8" s="22">
        <f t="shared" ca="1" si="14"/>
        <v>0.26666666666666666</v>
      </c>
      <c r="X8" s="22"/>
      <c r="Y8" s="57">
        <f t="shared" ref="Y8:Y10" ca="1" si="17">H8*(O$7-U$4)</f>
        <v>1.5969225112209848E-3</v>
      </c>
      <c r="Z8" s="36">
        <f ca="1">L$7*(V8-W8)*(J8-O$7)</f>
        <v>2.3528443221383713E-3</v>
      </c>
      <c r="AA8" s="14">
        <f t="shared" ca="1" si="11"/>
        <v>-1.8338565351141648E-2</v>
      </c>
      <c r="AC8" s="61">
        <f t="shared" ca="1" si="12"/>
        <v>7.1694485373381802E-3</v>
      </c>
      <c r="AD8" s="62">
        <f t="shared" ca="1" si="13"/>
        <v>-1.8338565351141648E-2</v>
      </c>
    </row>
    <row r="9" spans="1:30" x14ac:dyDescent="0.55000000000000004">
      <c r="A9" t="s">
        <v>25</v>
      </c>
      <c r="B9" t="s">
        <v>29</v>
      </c>
      <c r="C9" s="16" t="s">
        <v>30</v>
      </c>
      <c r="D9" s="16">
        <f t="shared" ca="1" si="5"/>
        <v>4</v>
      </c>
      <c r="E9" s="16">
        <f t="shared" ca="1" si="0"/>
        <v>0</v>
      </c>
      <c r="F9" s="17">
        <f t="shared" ca="1" si="6"/>
        <v>8.6956521739130432E-2</v>
      </c>
      <c r="G9" s="17">
        <f t="shared" ca="1" si="1"/>
        <v>0</v>
      </c>
      <c r="H9" s="55">
        <f t="shared" ca="1" si="7"/>
        <v>8.6956521739130432E-2</v>
      </c>
      <c r="I9" s="17">
        <f t="shared" ca="1" si="2"/>
        <v>8.1336216945220759E-3</v>
      </c>
      <c r="J9" s="17">
        <f t="shared" ca="1" si="2"/>
        <v>2.9179054371884085E-2</v>
      </c>
      <c r="K9" s="55">
        <f t="shared" ca="1" si="3"/>
        <v>-2.104543267736201E-2</v>
      </c>
      <c r="L9" s="18"/>
      <c r="M9" s="18"/>
      <c r="N9" s="18"/>
      <c r="Q9" s="33">
        <f t="shared" ca="1" si="15"/>
        <v>0</v>
      </c>
      <c r="R9" s="19">
        <f t="shared" ca="1" si="9"/>
        <v>-1.8300376241184356E-3</v>
      </c>
      <c r="S9" s="19">
        <f t="shared" ca="1" si="16"/>
        <v>5.0294044872036133E-4</v>
      </c>
      <c r="V9" s="22">
        <f t="shared" ca="1" si="14"/>
        <v>0.16</v>
      </c>
      <c r="W9" s="22">
        <f t="shared" ca="1" si="14"/>
        <v>0</v>
      </c>
      <c r="X9" s="22"/>
      <c r="Y9" s="57">
        <f t="shared" ca="1" si="17"/>
        <v>2.0227685142132474E-3</v>
      </c>
      <c r="Z9" s="36">
        <f ca="1">L$7*(V9-W9)*(J9-O$7)</f>
        <v>1.0019062403649063E-3</v>
      </c>
      <c r="AA9" s="14">
        <f t="shared" ca="1" si="11"/>
        <v>-1.8300376241184356E-3</v>
      </c>
      <c r="AC9" s="61">
        <f t="shared" ca="1" si="12"/>
        <v>3.0246747545781536E-3</v>
      </c>
      <c r="AD9" s="62">
        <f t="shared" ca="1" si="13"/>
        <v>-1.8300376241184356E-3</v>
      </c>
    </row>
    <row r="10" spans="1:30" x14ac:dyDescent="0.55000000000000004">
      <c r="A10" t="s">
        <v>25</v>
      </c>
      <c r="B10" t="s">
        <v>29</v>
      </c>
      <c r="C10" s="16" t="s">
        <v>31</v>
      </c>
      <c r="D10" s="16">
        <f t="shared" ca="1" si="5"/>
        <v>5</v>
      </c>
      <c r="E10" s="16">
        <f t="shared" ca="1" si="0"/>
        <v>5</v>
      </c>
      <c r="F10" s="17">
        <f t="shared" ca="1" si="6"/>
        <v>0.10869565217391304</v>
      </c>
      <c r="G10" s="17">
        <f t="shared" ca="1" si="1"/>
        <v>0.13157894736842105</v>
      </c>
      <c r="H10" s="55">
        <f t="shared" ca="1" si="7"/>
        <v>-2.2883295194508005E-2</v>
      </c>
      <c r="I10" s="17">
        <f t="shared" ca="1" si="2"/>
        <v>6.9354777040617807E-2</v>
      </c>
      <c r="J10" s="17">
        <f t="shared" ca="1" si="2"/>
        <v>8.8429524019534883E-2</v>
      </c>
      <c r="K10" s="55">
        <f t="shared" ca="1" si="3"/>
        <v>-1.9074746978917076E-2</v>
      </c>
      <c r="L10" s="18"/>
      <c r="M10" s="18"/>
      <c r="N10" s="18"/>
      <c r="Q10" s="33">
        <f t="shared" ca="1" si="15"/>
        <v>7.610283105637046E-4</v>
      </c>
      <c r="R10" s="19">
        <f t="shared" ca="1" si="9"/>
        <v>-2.0733420629257689E-3</v>
      </c>
      <c r="S10" s="19">
        <f t="shared" ca="1" si="16"/>
        <v>-1.3235274966325297E-4</v>
      </c>
      <c r="V10" s="22">
        <f t="shared" ca="1" si="14"/>
        <v>0.2</v>
      </c>
      <c r="W10" s="22">
        <f t="shared" ca="1" si="14"/>
        <v>0.33333333333333331</v>
      </c>
      <c r="X10" s="22"/>
      <c r="Y10" s="57">
        <f t="shared" ca="1" si="17"/>
        <v>-5.3230750374032819E-4</v>
      </c>
      <c r="Z10" s="36">
        <f ca="1">L$7*(V10-W10)*(J10-O$7)</f>
        <v>-5.1284341602787819E-3</v>
      </c>
      <c r="AA10" s="14">
        <f t="shared" ca="1" si="11"/>
        <v>-2.0733420629257689E-3</v>
      </c>
      <c r="AC10" s="61">
        <f t="shared" ca="1" si="12"/>
        <v>-2.1518130280388913E-3</v>
      </c>
      <c r="AD10" s="62">
        <f t="shared" ca="1" si="13"/>
        <v>-2.0733420629257689E-3</v>
      </c>
    </row>
    <row r="11" spans="1:30" x14ac:dyDescent="0.55000000000000004">
      <c r="L11" s="18"/>
      <c r="M11" s="18"/>
      <c r="N11" s="18"/>
    </row>
    <row r="12" spans="1:30" s="23" customFormat="1" ht="11.7" x14ac:dyDescent="0.45">
      <c r="C12" s="24" t="s">
        <v>32</v>
      </c>
      <c r="D12" s="24">
        <f ca="1">SUM(D3:D11)</f>
        <v>46</v>
      </c>
      <c r="E12" s="24">
        <f ca="1">SUM(E3:E11)</f>
        <v>38</v>
      </c>
      <c r="F12" s="25">
        <f ca="1">SUM(F3:F11)</f>
        <v>1</v>
      </c>
      <c r="G12" s="25">
        <f ca="1">SUM(G3:G11)</f>
        <v>0.99999999999999989</v>
      </c>
      <c r="H12" s="25"/>
      <c r="I12" s="25">
        <f ca="1">SUMPRODUCT(F3:F10,I3:I10)</f>
        <v>3.1028951890011577E-2</v>
      </c>
      <c r="J12" s="25">
        <f ca="1">SUMPRODUCT(G3:G10,J3:J10)</f>
        <v>-5.6047053057646824E-3</v>
      </c>
      <c r="K12" s="25"/>
      <c r="L12" s="26">
        <f ca="1">SUM(L3:L11)</f>
        <v>1</v>
      </c>
      <c r="M12" s="26">
        <f ca="1">SUM(M3:M11)</f>
        <v>1</v>
      </c>
      <c r="N12" s="26"/>
      <c r="O12" s="26"/>
      <c r="P12" s="34">
        <f ca="1">SUM(P3:P11)</f>
        <v>5.7165197140809157E-3</v>
      </c>
      <c r="Q12" s="27">
        <f ca="1">SUM(Q3:Q11)</f>
        <v>-1.3560295266252752E-2</v>
      </c>
      <c r="R12" s="27">
        <f ca="1">SUM(R3:R11)</f>
        <v>3.9723681603430518E-2</v>
      </c>
      <c r="S12" s="27">
        <f ca="1">SUM(S3:S11)</f>
        <v>4.7537511445175764E-3</v>
      </c>
      <c r="T12" s="24"/>
      <c r="U12" s="24"/>
      <c r="V12" s="35"/>
      <c r="W12" s="35"/>
      <c r="X12" s="38">
        <f ca="1">SUM(X3:X10)</f>
        <v>5.7165197140809157E-3</v>
      </c>
      <c r="Y12" s="38">
        <f ca="1">SUM(Y3:Y11)</f>
        <v>5.7165197140809174E-3</v>
      </c>
      <c r="Z12" s="38">
        <f ca="1">SUM(Z3:Z11)</f>
        <v>-8.806544121735177E-3</v>
      </c>
      <c r="AA12" s="38">
        <f ca="1">SUM(AA3:AA11)</f>
        <v>3.9723681603430518E-2</v>
      </c>
      <c r="AC12" s="64">
        <f ca="1">SUM(AC3:AC11)</f>
        <v>-3.0900244076542617E-3</v>
      </c>
      <c r="AD12" s="64">
        <f ca="1">SUM(AD3:AD11)</f>
        <v>3.9723681603430518E-2</v>
      </c>
    </row>
    <row r="13" spans="1:30" x14ac:dyDescent="0.55000000000000004">
      <c r="J13" s="25"/>
      <c r="K13" s="40"/>
      <c r="P13" s="33"/>
      <c r="Q13" s="33"/>
    </row>
    <row r="14" spans="1:30" s="42" customFormat="1" ht="20.399999999999999" x14ac:dyDescent="0.75">
      <c r="A14" s="42" t="s">
        <v>32</v>
      </c>
      <c r="C14" s="43"/>
      <c r="D14" s="43"/>
      <c r="E14" s="43"/>
      <c r="F14" s="44"/>
      <c r="G14" s="44"/>
      <c r="H14" s="44"/>
      <c r="I14" s="44"/>
      <c r="J14" s="52">
        <f ca="1">I12-J12</f>
        <v>3.6633657195776256E-2</v>
      </c>
      <c r="K14" s="44"/>
      <c r="L14" s="45"/>
      <c r="M14" s="45"/>
      <c r="N14" s="45"/>
      <c r="O14" s="46"/>
      <c r="P14" s="47"/>
      <c r="Q14" s="47"/>
      <c r="R14" s="47"/>
      <c r="S14" s="53">
        <f ca="1">SUM(P12:S12)</f>
        <v>3.6633657195776256E-2</v>
      </c>
      <c r="T14" s="43"/>
      <c r="U14" s="43"/>
      <c r="V14" s="48"/>
      <c r="W14" s="48"/>
      <c r="X14" s="48"/>
      <c r="Y14" s="37"/>
      <c r="Z14" s="49"/>
      <c r="AA14" s="54">
        <f ca="1">SUM(Y12:AA12)</f>
        <v>3.6633657195776256E-2</v>
      </c>
      <c r="AC14" s="65"/>
      <c r="AD14" s="66">
        <f ca="1">SUM(AC12:AD12)</f>
        <v>3.6633657195776256E-2</v>
      </c>
    </row>
    <row r="15" spans="1:30" x14ac:dyDescent="0.55000000000000004">
      <c r="L15" s="18"/>
      <c r="M15" s="18"/>
      <c r="N15" s="18"/>
      <c r="U15" s="21"/>
    </row>
    <row r="16" spans="1:30" x14ac:dyDescent="0.55000000000000004">
      <c r="L16" s="18"/>
      <c r="M16" s="18"/>
      <c r="N16" s="18"/>
      <c r="Q16" s="33"/>
    </row>
    <row r="17" spans="1:30" x14ac:dyDescent="0.55000000000000004">
      <c r="L17" s="18"/>
      <c r="M17" s="18"/>
      <c r="N17" s="18"/>
      <c r="AA17" s="41"/>
    </row>
    <row r="18" spans="1:30" x14ac:dyDescent="0.55000000000000004">
      <c r="L18" s="18"/>
      <c r="M18" s="18"/>
      <c r="N18" s="18"/>
    </row>
    <row r="19" spans="1:30" x14ac:dyDescent="0.55000000000000004">
      <c r="L19" s="18"/>
      <c r="M19" s="18"/>
      <c r="N19" s="18"/>
      <c r="AA19" s="15" t="s">
        <v>42</v>
      </c>
    </row>
    <row r="20" spans="1:30" x14ac:dyDescent="0.55000000000000004">
      <c r="L20" s="18"/>
      <c r="M20" s="18"/>
      <c r="N20" s="18"/>
      <c r="AD20" s="63" t="s">
        <v>43</v>
      </c>
    </row>
    <row r="21" spans="1:30" s="23" customFormat="1" x14ac:dyDescent="0.55000000000000004">
      <c r="C21" s="24"/>
      <c r="D21" s="24"/>
      <c r="E21" s="24"/>
      <c r="F21" s="25"/>
      <c r="G21" s="25"/>
      <c r="H21" s="25"/>
      <c r="I21" s="25"/>
      <c r="J21" s="17"/>
      <c r="K21" s="25"/>
      <c r="L21" s="26"/>
      <c r="M21" s="26"/>
      <c r="N21" s="26"/>
      <c r="O21" s="26"/>
      <c r="P21" s="27"/>
      <c r="Q21" s="26"/>
      <c r="R21" s="26"/>
      <c r="S21" s="26"/>
      <c r="T21" s="24"/>
      <c r="U21" s="24"/>
      <c r="V21" s="28"/>
      <c r="W21" s="28"/>
      <c r="X21" s="28"/>
      <c r="Y21" s="37"/>
      <c r="Z21" s="37"/>
      <c r="AA21" s="37"/>
      <c r="AC21" s="67"/>
      <c r="AD21" s="67"/>
    </row>
    <row r="22" spans="1:30" x14ac:dyDescent="0.55000000000000004">
      <c r="J22" s="25"/>
    </row>
    <row r="23" spans="1:30" x14ac:dyDescent="0.55000000000000004">
      <c r="A23" s="9"/>
      <c r="B23" s="9"/>
      <c r="C23" s="10"/>
      <c r="D23" s="10"/>
      <c r="E23" s="10"/>
      <c r="F23" s="30"/>
      <c r="G23" s="30"/>
      <c r="H23" s="30"/>
      <c r="I23" s="30"/>
      <c r="K23" s="30"/>
      <c r="L23" s="31"/>
      <c r="M23" s="31"/>
      <c r="N23" s="31"/>
      <c r="O23" s="31"/>
      <c r="P23" s="32"/>
      <c r="Q23" s="31"/>
      <c r="R23" s="31"/>
      <c r="S23" s="31"/>
      <c r="T23" s="10"/>
      <c r="U23" s="10"/>
    </row>
    <row r="24" spans="1:30" x14ac:dyDescent="0.55000000000000004">
      <c r="J24" s="30"/>
      <c r="L24" s="18"/>
      <c r="M24" s="18"/>
      <c r="N24" s="18"/>
      <c r="U24" s="21"/>
    </row>
    <row r="25" spans="1:30" x14ac:dyDescent="0.55000000000000004">
      <c r="L25" s="18"/>
      <c r="M25" s="18"/>
      <c r="N25" s="18"/>
      <c r="U25" s="21"/>
    </row>
    <row r="26" spans="1:30" x14ac:dyDescent="0.55000000000000004">
      <c r="L26" s="18"/>
      <c r="M26" s="18"/>
      <c r="N26" s="18"/>
      <c r="U26" s="21"/>
    </row>
    <row r="27" spans="1:30" x14ac:dyDescent="0.55000000000000004">
      <c r="L27" s="18"/>
      <c r="M27" s="18"/>
      <c r="N27" s="18"/>
      <c r="U27" s="21"/>
    </row>
    <row r="28" spans="1:30" x14ac:dyDescent="0.55000000000000004">
      <c r="L28" s="18"/>
      <c r="M28" s="18"/>
      <c r="N28" s="18"/>
    </row>
    <row r="29" spans="1:30" x14ac:dyDescent="0.55000000000000004">
      <c r="L29" s="18"/>
      <c r="M29" s="18"/>
      <c r="N29" s="18"/>
    </row>
    <row r="30" spans="1:30" x14ac:dyDescent="0.55000000000000004">
      <c r="L30" s="18"/>
      <c r="M30" s="18"/>
      <c r="N30" s="18"/>
    </row>
    <row r="31" spans="1:30" x14ac:dyDescent="0.55000000000000004">
      <c r="L31" s="18"/>
      <c r="M31" s="18"/>
      <c r="N31" s="18"/>
    </row>
    <row r="32" spans="1:30" x14ac:dyDescent="0.55000000000000004">
      <c r="L32" s="18"/>
      <c r="M32" s="18"/>
      <c r="N32" s="18"/>
    </row>
    <row r="33" spans="1:21" x14ac:dyDescent="0.55000000000000004">
      <c r="A33" s="23"/>
      <c r="B33" s="23"/>
      <c r="C33" s="24"/>
      <c r="D33" s="24"/>
      <c r="E33" s="24"/>
      <c r="F33" s="25"/>
      <c r="G33" s="25"/>
      <c r="H33" s="25"/>
      <c r="I33" s="25"/>
      <c r="K33" s="25"/>
      <c r="L33" s="26"/>
      <c r="M33" s="26"/>
      <c r="N33" s="26"/>
      <c r="O33" s="26"/>
      <c r="P33" s="27"/>
      <c r="Q33" s="26"/>
      <c r="R33" s="26"/>
      <c r="S33" s="26"/>
      <c r="T33" s="24"/>
      <c r="U33" s="24"/>
    </row>
    <row r="34" spans="1:21" x14ac:dyDescent="0.55000000000000004">
      <c r="J34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EB89-B800-4132-9FCE-3C79108FC813}">
  <dimension ref="A1:AD34"/>
  <sheetViews>
    <sheetView tabSelected="1" topLeftCell="M2" workbookViewId="0">
      <selection activeCell="S10" sqref="S10"/>
    </sheetView>
  </sheetViews>
  <sheetFormatPr defaultColWidth="10.41796875" defaultRowHeight="14.4" x14ac:dyDescent="0.55000000000000004"/>
  <cols>
    <col min="1" max="1" width="30.578125" bestFit="1" customWidth="1"/>
    <col min="2" max="2" width="7.83984375" bestFit="1" customWidth="1"/>
    <col min="3" max="3" width="32" style="16" bestFit="1" customWidth="1"/>
    <col min="4" max="4" width="4.26171875" style="16" customWidth="1"/>
    <col min="5" max="5" width="2.68359375" style="16" bestFit="1" customWidth="1"/>
    <col min="6" max="7" width="7.578125" style="17" bestFit="1" customWidth="1"/>
    <col min="8" max="8" width="13.578125" style="17" bestFit="1" customWidth="1"/>
    <col min="9" max="9" width="7" style="17" customWidth="1"/>
    <col min="10" max="10" width="10" style="17" bestFit="1" customWidth="1"/>
    <col min="11" max="11" width="12.83984375" style="17" bestFit="1" customWidth="1"/>
    <col min="12" max="12" width="23.41796875" style="29" bestFit="1" customWidth="1"/>
    <col min="13" max="13" width="11.26171875" style="29" bestFit="1" customWidth="1"/>
    <col min="14" max="14" width="7" style="29" bestFit="1" customWidth="1"/>
    <col min="15" max="15" width="7" style="19" bestFit="1" customWidth="1"/>
    <col min="16" max="16" width="10.41796875" style="20" bestFit="1"/>
    <col min="17" max="17" width="9.26171875" style="19" bestFit="1" customWidth="1"/>
    <col min="18" max="18" width="11.83984375" style="19" bestFit="1" customWidth="1"/>
    <col min="19" max="19" width="11.26171875" style="33" bestFit="1" customWidth="1"/>
    <col min="20" max="20" width="5.83984375" style="16" bestFit="1" customWidth="1"/>
    <col min="21" max="21" width="9.26171875" style="16" bestFit="1" customWidth="1"/>
    <col min="22" max="22" width="24.41796875" style="14" bestFit="1" customWidth="1"/>
    <col min="23" max="23" width="12.41796875" style="14" customWidth="1"/>
    <col min="24" max="24" width="10.26171875" style="14" customWidth="1"/>
    <col min="25" max="25" width="12.41796875" style="58" bestFit="1" customWidth="1"/>
    <col min="26" max="26" width="11.41796875" style="15" bestFit="1" customWidth="1"/>
    <col min="27" max="27" width="16" style="15" customWidth="1"/>
    <col min="29" max="29" width="27.15625" style="63" bestFit="1" customWidth="1"/>
    <col min="30" max="30" width="27.41796875" style="63" bestFit="1" customWidth="1"/>
  </cols>
  <sheetData>
    <row r="1" spans="1:30" s="1" customFormat="1" ht="18.3" x14ac:dyDescent="0.7">
      <c r="A1" s="1" t="s">
        <v>35</v>
      </c>
      <c r="C1" s="2" t="s">
        <v>0</v>
      </c>
      <c r="D1" s="2"/>
      <c r="E1" s="2"/>
      <c r="F1" s="3"/>
      <c r="G1" s="3"/>
      <c r="H1" s="3"/>
      <c r="I1" s="3"/>
      <c r="J1" s="3"/>
      <c r="K1" s="3"/>
      <c r="L1" s="4" t="s">
        <v>1</v>
      </c>
      <c r="M1" s="4"/>
      <c r="N1" s="4"/>
      <c r="O1" s="5"/>
      <c r="P1" s="6"/>
      <c r="Q1" s="5" t="s">
        <v>2</v>
      </c>
      <c r="R1" s="5"/>
      <c r="S1" s="68"/>
      <c r="T1" s="2"/>
      <c r="U1" s="2"/>
      <c r="V1" s="7" t="s">
        <v>39</v>
      </c>
      <c r="W1" s="7"/>
      <c r="X1" s="7"/>
      <c r="Y1" s="37"/>
      <c r="Z1" s="8"/>
      <c r="AA1" s="8"/>
      <c r="AC1" s="59" t="s">
        <v>38</v>
      </c>
      <c r="AD1" s="59"/>
    </row>
    <row r="2" spans="1:30" s="9" customFormat="1" ht="18.3" x14ac:dyDescent="0.7">
      <c r="A2" s="9" t="s">
        <v>3</v>
      </c>
      <c r="B2" s="9" t="s">
        <v>4</v>
      </c>
      <c r="C2" s="10" t="s">
        <v>5</v>
      </c>
      <c r="D2" s="10"/>
      <c r="E2" s="10"/>
      <c r="F2" s="11" t="s">
        <v>6</v>
      </c>
      <c r="G2" s="11" t="s">
        <v>7</v>
      </c>
      <c r="H2" s="11" t="s">
        <v>41</v>
      </c>
      <c r="I2" s="11" t="s">
        <v>8</v>
      </c>
      <c r="J2" s="11" t="s">
        <v>20</v>
      </c>
      <c r="K2" s="11" t="s">
        <v>40</v>
      </c>
      <c r="L2" s="12" t="s">
        <v>9</v>
      </c>
      <c r="M2" s="12" t="s">
        <v>10</v>
      </c>
      <c r="N2" s="12" t="s">
        <v>11</v>
      </c>
      <c r="O2" s="12" t="s">
        <v>12</v>
      </c>
      <c r="P2" s="13" t="s">
        <v>13</v>
      </c>
      <c r="Q2" s="12" t="s">
        <v>2</v>
      </c>
      <c r="R2" s="12" t="s">
        <v>36</v>
      </c>
      <c r="S2" s="69" t="s">
        <v>37</v>
      </c>
      <c r="T2" s="10"/>
      <c r="U2" s="10"/>
      <c r="V2" s="50" t="s">
        <v>14</v>
      </c>
      <c r="W2" s="50" t="s">
        <v>15</v>
      </c>
      <c r="X2" s="50" t="s">
        <v>34</v>
      </c>
      <c r="Y2" s="56" t="s">
        <v>34</v>
      </c>
      <c r="Z2" s="51" t="s">
        <v>33</v>
      </c>
      <c r="AA2" s="51" t="s">
        <v>36</v>
      </c>
      <c r="AC2" s="60" t="s">
        <v>34</v>
      </c>
      <c r="AD2" s="60" t="s">
        <v>33</v>
      </c>
    </row>
    <row r="3" spans="1:30" x14ac:dyDescent="0.55000000000000004">
      <c r="A3" t="s">
        <v>16</v>
      </c>
      <c r="B3" t="s">
        <v>17</v>
      </c>
      <c r="C3" s="16" t="s">
        <v>18</v>
      </c>
      <c r="D3" s="16">
        <f ca="1">RANDBETWEEN(0,10)</f>
        <v>5</v>
      </c>
      <c r="E3" s="16">
        <f t="shared" ref="E3:E10" ca="1" si="0">RANDBETWEEN(0,10)</f>
        <v>4</v>
      </c>
      <c r="F3" s="17">
        <v>0.2</v>
      </c>
      <c r="G3" s="17">
        <v>0.2</v>
      </c>
      <c r="H3" s="55">
        <f>F3-G3</f>
        <v>0</v>
      </c>
      <c r="I3" s="17">
        <v>-0.02</v>
      </c>
      <c r="J3" s="17">
        <v>-0.02</v>
      </c>
      <c r="K3" s="55">
        <f t="shared" ref="K3:K10" si="1">I3-J3</f>
        <v>0</v>
      </c>
      <c r="L3" s="18">
        <f>SUM(F3:F6)</f>
        <v>0.52</v>
      </c>
      <c r="M3" s="18">
        <f>SUM(G3:G6)</f>
        <v>0.60000000000000009</v>
      </c>
      <c r="N3" s="18">
        <f>SUMPRODUCT(F3:F6,J3:J6)/SUM(F3:F6)</f>
        <v>4.6153846153846149E-3</v>
      </c>
      <c r="O3" s="19">
        <f>SUMPRODUCT(G3:G6,J3:J6)/SUM(G3:G6)</f>
        <v>6.6666666666666662E-3</v>
      </c>
      <c r="P3" s="20">
        <f>(L3-M3)*(O3-U$4)</f>
        <v>-4.6933333333333397E-4</v>
      </c>
      <c r="Q3" s="33">
        <f>G3*(N$3-O$3)</f>
        <v>-4.1025641025641029E-4</v>
      </c>
      <c r="R3" s="19">
        <f>F3*(I3-J3)</f>
        <v>0</v>
      </c>
      <c r="S3" s="33">
        <f>H3*(N$3-O$3)</f>
        <v>0</v>
      </c>
      <c r="T3" s="16" t="s">
        <v>8</v>
      </c>
      <c r="U3" s="39">
        <f>SUMPRODUCT(F3:F11,I3:I11)</f>
        <v>8.8000000000000005E-3</v>
      </c>
      <c r="V3" s="22">
        <f t="shared" ref="V3:W6" si="2">F3/SUM(F$3:F$6)</f>
        <v>0.38461538461538464</v>
      </c>
      <c r="W3" s="22">
        <f t="shared" si="2"/>
        <v>0.33333333333333331</v>
      </c>
      <c r="X3" s="22">
        <f>(L3-M3)*(O3-U$4)</f>
        <v>-4.6933333333333397E-4</v>
      </c>
      <c r="Y3" s="57">
        <f>H3*(O$3-U$4)</f>
        <v>0</v>
      </c>
      <c r="Z3" s="36">
        <f>L$3*(V3-W3)*(J3-O$3)</f>
        <v>-7.1111111111111169E-4</v>
      </c>
      <c r="AA3" s="14">
        <f>F3*(I3-J3)</f>
        <v>0</v>
      </c>
      <c r="AC3" s="61">
        <f>H3*(J3-U$4)</f>
        <v>0</v>
      </c>
      <c r="AD3" s="62">
        <f>F3*K3</f>
        <v>0</v>
      </c>
    </row>
    <row r="4" spans="1:30" x14ac:dyDescent="0.55000000000000004">
      <c r="A4" t="s">
        <v>16</v>
      </c>
      <c r="B4" t="s">
        <v>17</v>
      </c>
      <c r="C4" s="16" t="s">
        <v>19</v>
      </c>
      <c r="D4" s="16">
        <f t="shared" ref="D4:D10" ca="1" si="3">RANDBETWEEN(0,10)</f>
        <v>2</v>
      </c>
      <c r="E4" s="16">
        <f t="shared" ca="1" si="0"/>
        <v>2</v>
      </c>
      <c r="F4" s="17">
        <v>0</v>
      </c>
      <c r="G4" s="17">
        <v>0.12</v>
      </c>
      <c r="H4" s="55">
        <f t="shared" ref="H4:H10" si="4">F4-G4</f>
        <v>-0.12</v>
      </c>
      <c r="I4" s="17">
        <v>0</v>
      </c>
      <c r="J4" s="17">
        <v>0.02</v>
      </c>
      <c r="K4" s="55">
        <f t="shared" si="1"/>
        <v>-0.02</v>
      </c>
      <c r="L4" s="18"/>
      <c r="M4" s="18"/>
      <c r="N4" s="18"/>
      <c r="Q4" s="33">
        <f t="shared" ref="Q4:Q6" si="5">G4*(N$3-O$3)</f>
        <v>-2.4615384615384614E-4</v>
      </c>
      <c r="R4" s="19">
        <f t="shared" ref="R4:R10" si="6">F4*(I4-J4)</f>
        <v>0</v>
      </c>
      <c r="S4" s="33">
        <f t="shared" ref="S4:S6" si="7">H4*(N$3-O$3)</f>
        <v>2.4615384615384614E-4</v>
      </c>
      <c r="T4" s="16" t="s">
        <v>20</v>
      </c>
      <c r="U4" s="39">
        <f>SUMPRODUCT(G3:G11,J3:J11)</f>
        <v>7.9999999999999689E-4</v>
      </c>
      <c r="V4" s="22">
        <f t="shared" si="2"/>
        <v>0</v>
      </c>
      <c r="W4" s="22">
        <f t="shared" si="2"/>
        <v>0.19999999999999996</v>
      </c>
      <c r="X4" s="22"/>
      <c r="Y4" s="57">
        <f>H4*(O$3-U$4)</f>
        <v>-7.0400000000000031E-4</v>
      </c>
      <c r="Z4" s="36">
        <f>L$3*(V4-W4)*(J4-O$3)</f>
        <v>-1.3866666666666665E-3</v>
      </c>
      <c r="AA4" s="14">
        <f t="shared" ref="AA4:AA10" si="8">F4*(I4-J4)</f>
        <v>0</v>
      </c>
      <c r="AC4" s="61">
        <f t="shared" ref="AC4:AC10" si="9">H4*(J4-U$4)</f>
        <v>-2.3040000000000001E-3</v>
      </c>
      <c r="AD4" s="62">
        <f t="shared" ref="AD4:AD10" si="10">F4*K4</f>
        <v>0</v>
      </c>
    </row>
    <row r="5" spans="1:30" x14ac:dyDescent="0.55000000000000004">
      <c r="A5" t="s">
        <v>16</v>
      </c>
      <c r="B5" t="s">
        <v>21</v>
      </c>
      <c r="C5" s="16" t="s">
        <v>22</v>
      </c>
      <c r="D5" s="16">
        <f t="shared" ca="1" si="3"/>
        <v>3</v>
      </c>
      <c r="E5" s="16">
        <f t="shared" ca="1" si="0"/>
        <v>0</v>
      </c>
      <c r="F5" s="17">
        <v>0.12</v>
      </c>
      <c r="G5" s="17">
        <v>0.08</v>
      </c>
      <c r="H5" s="55">
        <f t="shared" si="4"/>
        <v>3.9999999999999994E-2</v>
      </c>
      <c r="I5" s="17">
        <v>0.02</v>
      </c>
      <c r="J5" s="17">
        <v>0.02</v>
      </c>
      <c r="K5" s="55">
        <f t="shared" si="1"/>
        <v>0</v>
      </c>
      <c r="L5" s="18"/>
      <c r="M5" s="18"/>
      <c r="N5" s="18"/>
      <c r="Q5" s="33">
        <f t="shared" si="5"/>
        <v>-1.6410256410256409E-4</v>
      </c>
      <c r="R5" s="19">
        <f>F5*(I5-J5)</f>
        <v>0</v>
      </c>
      <c r="S5" s="33">
        <f t="shared" si="7"/>
        <v>-8.2051282051282033E-5</v>
      </c>
      <c r="T5" s="16" t="s">
        <v>23</v>
      </c>
      <c r="U5" s="39">
        <f>U3-U4</f>
        <v>8.0000000000000036E-3</v>
      </c>
      <c r="V5" s="22">
        <f t="shared" si="2"/>
        <v>0.23076923076923075</v>
      </c>
      <c r="W5" s="22">
        <f t="shared" si="2"/>
        <v>0.1333333333333333</v>
      </c>
      <c r="X5" s="22"/>
      <c r="Y5" s="57">
        <f>H5*(O$3-U$4)</f>
        <v>2.3466666666666674E-4</v>
      </c>
      <c r="Z5" s="36">
        <f>L$3*(V5-W5)*(J5-O$3)</f>
        <v>6.7555555555555576E-4</v>
      </c>
      <c r="AA5" s="14">
        <f t="shared" si="8"/>
        <v>0</v>
      </c>
      <c r="AC5" s="61">
        <f t="shared" si="9"/>
        <v>7.6799999999999991E-4</v>
      </c>
      <c r="AD5" s="62">
        <f t="shared" si="10"/>
        <v>0</v>
      </c>
    </row>
    <row r="6" spans="1:30" x14ac:dyDescent="0.55000000000000004">
      <c r="A6" t="s">
        <v>16</v>
      </c>
      <c r="B6" t="s">
        <v>21</v>
      </c>
      <c r="C6" s="16" t="s">
        <v>24</v>
      </c>
      <c r="D6" s="16">
        <f t="shared" ca="1" si="3"/>
        <v>6</v>
      </c>
      <c r="E6" s="16">
        <f t="shared" ca="1" si="0"/>
        <v>4</v>
      </c>
      <c r="F6" s="17">
        <v>0.2</v>
      </c>
      <c r="G6" s="17">
        <v>0.2</v>
      </c>
      <c r="H6" s="55">
        <f t="shared" si="4"/>
        <v>0</v>
      </c>
      <c r="I6" s="17">
        <v>0.02</v>
      </c>
      <c r="J6" s="17">
        <v>0.02</v>
      </c>
      <c r="K6" s="55">
        <f t="shared" si="1"/>
        <v>0</v>
      </c>
      <c r="L6" s="18"/>
      <c r="M6" s="18"/>
      <c r="N6" s="18"/>
      <c r="Q6" s="33">
        <f t="shared" si="5"/>
        <v>-4.1025641025641029E-4</v>
      </c>
      <c r="R6" s="19">
        <f t="shared" si="6"/>
        <v>0</v>
      </c>
      <c r="S6" s="33">
        <f t="shared" si="7"/>
        <v>0</v>
      </c>
      <c r="U6" s="21"/>
      <c r="V6" s="22">
        <f t="shared" si="2"/>
        <v>0.38461538461538464</v>
      </c>
      <c r="W6" s="22">
        <f t="shared" si="2"/>
        <v>0.33333333333333331</v>
      </c>
      <c r="X6" s="22"/>
      <c r="Y6" s="57">
        <f>H6*(O$3-U$4)</f>
        <v>0</v>
      </c>
      <c r="Z6" s="36">
        <f>L$3*(V6-W6)*(J6-O$3)</f>
        <v>3.555555555555559E-4</v>
      </c>
      <c r="AA6" s="14">
        <f t="shared" si="8"/>
        <v>0</v>
      </c>
      <c r="AC6" s="61">
        <f t="shared" si="9"/>
        <v>0</v>
      </c>
      <c r="AD6" s="62">
        <f t="shared" si="10"/>
        <v>0</v>
      </c>
    </row>
    <row r="7" spans="1:30" x14ac:dyDescent="0.55000000000000004">
      <c r="A7" t="s">
        <v>25</v>
      </c>
      <c r="B7" t="s">
        <v>21</v>
      </c>
      <c r="C7" s="16" t="s">
        <v>26</v>
      </c>
      <c r="D7" s="16">
        <f t="shared" ca="1" si="3"/>
        <v>7</v>
      </c>
      <c r="E7" s="16">
        <f t="shared" ca="1" si="0"/>
        <v>5</v>
      </c>
      <c r="F7" s="17">
        <v>0.16</v>
      </c>
      <c r="G7" s="17">
        <v>0.12</v>
      </c>
      <c r="H7" s="55">
        <f t="shared" si="4"/>
        <v>4.0000000000000008E-2</v>
      </c>
      <c r="I7" s="17">
        <v>0.04</v>
      </c>
      <c r="J7" s="17">
        <v>0.04</v>
      </c>
      <c r="K7" s="55">
        <f t="shared" si="1"/>
        <v>0</v>
      </c>
      <c r="L7" s="18">
        <f>SUM(F7:F10)</f>
        <v>0.48000000000000004</v>
      </c>
      <c r="M7" s="18">
        <f>SUM(G7:G10)</f>
        <v>0.39999999999999997</v>
      </c>
      <c r="N7" s="18">
        <f>SUMPRODUCT(F7:F10,J7:J10)/SUM(F7:F10)</f>
        <v>9.1666666666666684E-3</v>
      </c>
      <c r="O7" s="19">
        <f>SUMPRODUCT(G7:G10,J7:J10)/SUM(G7:G10)</f>
        <v>-8.0000000000000071E-3</v>
      </c>
      <c r="P7" s="20">
        <f>(L7-M7)*(O7-U$4)</f>
        <v>-7.0400000000000096E-4</v>
      </c>
      <c r="Q7" s="33">
        <f>G7*(N$7-O$7)</f>
        <v>2.0600000000000011E-3</v>
      </c>
      <c r="R7" s="19">
        <f t="shared" si="6"/>
        <v>0</v>
      </c>
      <c r="S7" s="33">
        <f>H7*(N$7-O$7)</f>
        <v>6.8666666666666724E-4</v>
      </c>
      <c r="V7" s="22">
        <f t="shared" ref="V7:W10" si="11">F7/SUM(F$7:F$10)</f>
        <v>0.33333333333333331</v>
      </c>
      <c r="W7" s="22">
        <f t="shared" si="11"/>
        <v>0.3</v>
      </c>
      <c r="X7" s="22">
        <f>(L7-M7)*(O7-U$4)</f>
        <v>-7.0400000000000096E-4</v>
      </c>
      <c r="Y7" s="57">
        <f>H7*(O$7-U$4)</f>
        <v>-3.5200000000000021E-4</v>
      </c>
      <c r="Z7" s="36">
        <f>L$7*(V7-W7)*(J7-O$7)</f>
        <v>7.6800000000000002E-4</v>
      </c>
      <c r="AA7" s="14">
        <f t="shared" si="8"/>
        <v>0</v>
      </c>
      <c r="AC7" s="61">
        <f t="shared" si="9"/>
        <v>1.5680000000000006E-3</v>
      </c>
      <c r="AD7" s="62">
        <f t="shared" si="10"/>
        <v>0</v>
      </c>
    </row>
    <row r="8" spans="1:30" x14ac:dyDescent="0.55000000000000004">
      <c r="A8" t="s">
        <v>25</v>
      </c>
      <c r="B8" t="s">
        <v>27</v>
      </c>
      <c r="C8" s="16" t="s">
        <v>28</v>
      </c>
      <c r="D8" s="16">
        <f t="shared" ca="1" si="3"/>
        <v>7</v>
      </c>
      <c r="E8" s="16">
        <f t="shared" ca="1" si="0"/>
        <v>8</v>
      </c>
      <c r="F8" s="17">
        <v>0.04</v>
      </c>
      <c r="G8" s="17">
        <v>0.04</v>
      </c>
      <c r="H8" s="55">
        <f t="shared" si="4"/>
        <v>0</v>
      </c>
      <c r="I8" s="17">
        <v>0.05</v>
      </c>
      <c r="J8" s="17">
        <v>0.05</v>
      </c>
      <c r="K8" s="55">
        <f t="shared" si="1"/>
        <v>0</v>
      </c>
      <c r="L8" s="18"/>
      <c r="M8" s="18"/>
      <c r="N8" s="18"/>
      <c r="Q8" s="33">
        <f t="shared" ref="Q8:Q10" si="12">G8*(N$7-O$7)</f>
        <v>6.8666666666666713E-4</v>
      </c>
      <c r="R8" s="19">
        <f t="shared" si="6"/>
        <v>0</v>
      </c>
      <c r="S8" s="33">
        <f t="shared" ref="S8:S10" si="13">H8*(N$7-O$7)</f>
        <v>0</v>
      </c>
      <c r="V8" s="22">
        <f t="shared" si="11"/>
        <v>8.3333333333333329E-2</v>
      </c>
      <c r="W8" s="22">
        <f t="shared" si="11"/>
        <v>0.1</v>
      </c>
      <c r="X8" s="22"/>
      <c r="Y8" s="57">
        <f t="shared" ref="Y8:Y10" si="14">H8*(O$7-U$4)</f>
        <v>0</v>
      </c>
      <c r="Z8" s="36">
        <f>L$7*(V8-W8)*(J8-O$7)</f>
        <v>-4.6400000000000038E-4</v>
      </c>
      <c r="AA8" s="14">
        <f t="shared" si="8"/>
        <v>0</v>
      </c>
      <c r="AC8" s="61">
        <f t="shared" si="9"/>
        <v>0</v>
      </c>
      <c r="AD8" s="62">
        <f t="shared" si="10"/>
        <v>0</v>
      </c>
    </row>
    <row r="9" spans="1:30" x14ac:dyDescent="0.55000000000000004">
      <c r="A9" t="s">
        <v>25</v>
      </c>
      <c r="B9" t="s">
        <v>29</v>
      </c>
      <c r="C9" s="16" t="s">
        <v>30</v>
      </c>
      <c r="D9" s="16">
        <f t="shared" ca="1" si="3"/>
        <v>8</v>
      </c>
      <c r="E9" s="16">
        <f t="shared" ca="1" si="0"/>
        <v>9</v>
      </c>
      <c r="F9" s="17">
        <v>0.08</v>
      </c>
      <c r="G9" s="17">
        <v>0.2</v>
      </c>
      <c r="H9" s="55">
        <f t="shared" si="4"/>
        <v>-0.12000000000000001</v>
      </c>
      <c r="I9" s="17">
        <v>-0.05</v>
      </c>
      <c r="J9" s="17">
        <v>-0.05</v>
      </c>
      <c r="K9" s="55">
        <f t="shared" si="1"/>
        <v>0</v>
      </c>
      <c r="L9" s="18"/>
      <c r="M9" s="18"/>
      <c r="N9" s="18"/>
      <c r="Q9" s="33">
        <f t="shared" si="12"/>
        <v>3.4333333333333355E-3</v>
      </c>
      <c r="R9" s="19">
        <f t="shared" si="6"/>
        <v>0</v>
      </c>
      <c r="S9" s="33">
        <f t="shared" si="13"/>
        <v>-2.0600000000000015E-3</v>
      </c>
      <c r="V9" s="22">
        <f t="shared" si="11"/>
        <v>0.16666666666666666</v>
      </c>
      <c r="W9" s="22">
        <f t="shared" si="11"/>
        <v>0.50000000000000011</v>
      </c>
      <c r="X9" s="22"/>
      <c r="Y9" s="57">
        <f t="shared" si="14"/>
        <v>1.0560000000000005E-3</v>
      </c>
      <c r="Z9" s="36">
        <f>L$7*(V9-W9)*(J9-O$7)</f>
        <v>6.7200000000000029E-3</v>
      </c>
      <c r="AA9" s="14">
        <f t="shared" si="8"/>
        <v>0</v>
      </c>
      <c r="AC9" s="61">
        <f t="shared" si="9"/>
        <v>6.0959999999999999E-3</v>
      </c>
      <c r="AD9" s="62">
        <f t="shared" si="10"/>
        <v>0</v>
      </c>
    </row>
    <row r="10" spans="1:30" x14ac:dyDescent="0.55000000000000004">
      <c r="A10" t="s">
        <v>25</v>
      </c>
      <c r="B10" t="s">
        <v>29</v>
      </c>
      <c r="C10" s="16" t="s">
        <v>31</v>
      </c>
      <c r="D10" s="16">
        <f t="shared" ca="1" si="3"/>
        <v>4</v>
      </c>
      <c r="E10" s="16">
        <f t="shared" ca="1" si="0"/>
        <v>2</v>
      </c>
      <c r="F10" s="17">
        <v>0.2</v>
      </c>
      <c r="G10" s="17">
        <v>0.04</v>
      </c>
      <c r="H10" s="55">
        <f t="shared" si="4"/>
        <v>0.16</v>
      </c>
      <c r="I10" s="17">
        <v>0.01</v>
      </c>
      <c r="J10" s="17">
        <v>0</v>
      </c>
      <c r="K10" s="55">
        <f t="shared" si="1"/>
        <v>0.01</v>
      </c>
      <c r="L10" s="18"/>
      <c r="M10" s="18"/>
      <c r="N10" s="18"/>
      <c r="Q10" s="33">
        <f t="shared" si="12"/>
        <v>6.8666666666666713E-4</v>
      </c>
      <c r="R10" s="19">
        <f t="shared" si="6"/>
        <v>2E-3</v>
      </c>
      <c r="S10" s="33">
        <f t="shared" si="13"/>
        <v>2.7466666666666685E-3</v>
      </c>
      <c r="V10" s="22">
        <f t="shared" si="11"/>
        <v>0.41666666666666663</v>
      </c>
      <c r="W10" s="22">
        <f t="shared" si="11"/>
        <v>0.1</v>
      </c>
      <c r="X10" s="22"/>
      <c r="Y10" s="57">
        <f t="shared" si="14"/>
        <v>-1.4080000000000006E-3</v>
      </c>
      <c r="Z10" s="36">
        <f>L$7*(V10-W10)*(J10-O$7)</f>
        <v>1.2160000000000012E-3</v>
      </c>
      <c r="AA10" s="14">
        <f t="shared" si="8"/>
        <v>2E-3</v>
      </c>
      <c r="AC10" s="61">
        <f t="shared" si="9"/>
        <v>-1.2799999999999951E-4</v>
      </c>
      <c r="AD10" s="62">
        <f t="shared" si="10"/>
        <v>2E-3</v>
      </c>
    </row>
    <row r="11" spans="1:30" x14ac:dyDescent="0.55000000000000004">
      <c r="L11" s="18"/>
      <c r="M11" s="18"/>
      <c r="N11" s="18"/>
    </row>
    <row r="12" spans="1:30" s="23" customFormat="1" ht="11.7" x14ac:dyDescent="0.45">
      <c r="C12" s="24" t="s">
        <v>32</v>
      </c>
      <c r="D12" s="24">
        <f ca="1">SUM(D3:D11)</f>
        <v>42</v>
      </c>
      <c r="E12" s="24">
        <f ca="1">SUM(E3:E11)</f>
        <v>34</v>
      </c>
      <c r="F12" s="25">
        <f>SUM(F3:F11)</f>
        <v>1</v>
      </c>
      <c r="G12" s="25">
        <f>SUM(G3:G11)</f>
        <v>1.0000000000000002</v>
      </c>
      <c r="H12" s="25"/>
      <c r="I12" s="25">
        <f>SUMPRODUCT(F3:F10,I3:I10)</f>
        <v>8.8000000000000005E-3</v>
      </c>
      <c r="J12" s="25">
        <f>SUMPRODUCT(G3:G10,J3:J10)</f>
        <v>7.9999999999999689E-4</v>
      </c>
      <c r="K12" s="25"/>
      <c r="L12" s="26">
        <f>SUM(L3:L11)</f>
        <v>1</v>
      </c>
      <c r="M12" s="26">
        <f>SUM(M3:M11)</f>
        <v>1</v>
      </c>
      <c r="N12" s="26"/>
      <c r="O12" s="26"/>
      <c r="P12" s="34">
        <f>SUM(P3:P11)</f>
        <v>-1.1733333333333348E-3</v>
      </c>
      <c r="Q12" s="27">
        <f>SUM(Q3:Q11)</f>
        <v>5.6358974358974405E-3</v>
      </c>
      <c r="R12" s="27">
        <f>SUM(R3:R11)</f>
        <v>2E-3</v>
      </c>
      <c r="S12" s="34">
        <f>SUM(S3:S11)</f>
        <v>1.5374358974358984E-3</v>
      </c>
      <c r="T12" s="24"/>
      <c r="U12" s="24"/>
      <c r="V12" s="35"/>
      <c r="W12" s="35"/>
      <c r="X12" s="38">
        <f>SUM(X3:X10)</f>
        <v>-1.1733333333333348E-3</v>
      </c>
      <c r="Y12" s="38">
        <f>SUM(Y3:Y11)</f>
        <v>-1.173333333333334E-3</v>
      </c>
      <c r="Z12" s="38">
        <f>SUM(Z3:Z11)</f>
        <v>7.1733333333333362E-3</v>
      </c>
      <c r="AA12" s="38">
        <f>SUM(AA3:AA11)</f>
        <v>2E-3</v>
      </c>
      <c r="AC12" s="64">
        <f>SUM(AC3:AC11)</f>
        <v>6.000000000000001E-3</v>
      </c>
      <c r="AD12" s="64">
        <f>SUM(AD3:AD11)</f>
        <v>2E-3</v>
      </c>
    </row>
    <row r="13" spans="1:30" x14ac:dyDescent="0.55000000000000004">
      <c r="J13" s="25"/>
      <c r="K13" s="40"/>
      <c r="P13" s="33"/>
      <c r="Q13" s="33"/>
    </row>
    <row r="14" spans="1:30" s="42" customFormat="1" ht="20.399999999999999" x14ac:dyDescent="0.75">
      <c r="A14" s="42" t="s">
        <v>32</v>
      </c>
      <c r="C14" s="43"/>
      <c r="D14" s="43"/>
      <c r="E14" s="43"/>
      <c r="F14" s="44"/>
      <c r="G14" s="44"/>
      <c r="H14" s="44"/>
      <c r="I14" s="44"/>
      <c r="J14" s="52">
        <f>I12-J12</f>
        <v>8.0000000000000036E-3</v>
      </c>
      <c r="K14" s="44"/>
      <c r="L14" s="45"/>
      <c r="M14" s="45"/>
      <c r="N14" s="45"/>
      <c r="O14" s="46"/>
      <c r="P14" s="47"/>
      <c r="Q14" s="47"/>
      <c r="R14" s="47"/>
      <c r="S14" s="53">
        <f>SUM(P12:S12)</f>
        <v>8.0000000000000036E-3</v>
      </c>
      <c r="T14" s="43"/>
      <c r="U14" s="43"/>
      <c r="V14" s="48"/>
      <c r="W14" s="48"/>
      <c r="X14" s="48"/>
      <c r="Y14" s="37"/>
      <c r="Z14" s="49"/>
      <c r="AA14" s="54">
        <f>SUM(Y12:AA12)</f>
        <v>8.0000000000000019E-3</v>
      </c>
      <c r="AC14" s="65"/>
      <c r="AD14" s="66">
        <f>SUM(AC12:AD12)</f>
        <v>8.0000000000000002E-3</v>
      </c>
    </row>
    <row r="15" spans="1:30" x14ac:dyDescent="0.55000000000000004">
      <c r="L15" s="18"/>
      <c r="M15" s="18"/>
      <c r="N15" s="18"/>
      <c r="U15" s="21"/>
    </row>
    <row r="16" spans="1:30" x14ac:dyDescent="0.55000000000000004">
      <c r="L16" s="18"/>
      <c r="M16" s="18"/>
      <c r="N16" s="18"/>
      <c r="Q16" s="33"/>
    </row>
    <row r="17" spans="1:30" x14ac:dyDescent="0.55000000000000004">
      <c r="L17" s="18"/>
      <c r="M17" s="18"/>
      <c r="N17" s="18"/>
      <c r="AA17" s="41"/>
    </row>
    <row r="18" spans="1:30" x14ac:dyDescent="0.55000000000000004">
      <c r="L18" s="18"/>
      <c r="M18" s="18"/>
      <c r="N18" s="18"/>
    </row>
    <row r="19" spans="1:30" x14ac:dyDescent="0.55000000000000004">
      <c r="L19" s="18"/>
      <c r="M19" s="18"/>
      <c r="N19" s="18"/>
      <c r="AA19" s="15" t="s">
        <v>42</v>
      </c>
    </row>
    <row r="20" spans="1:30" x14ac:dyDescent="0.55000000000000004">
      <c r="L20" s="18"/>
      <c r="M20" s="18"/>
      <c r="N20" s="18"/>
      <c r="AD20" s="63" t="s">
        <v>43</v>
      </c>
    </row>
    <row r="21" spans="1:30" s="23" customFormat="1" x14ac:dyDescent="0.55000000000000004">
      <c r="C21" s="24"/>
      <c r="D21" s="24"/>
      <c r="E21" s="24"/>
      <c r="F21" s="25"/>
      <c r="G21" s="25"/>
      <c r="H21" s="25"/>
      <c r="I21" s="25"/>
      <c r="J21" s="17"/>
      <c r="K21" s="25"/>
      <c r="L21" s="26"/>
      <c r="M21" s="26"/>
      <c r="N21" s="26"/>
      <c r="O21" s="26"/>
      <c r="P21" s="27"/>
      <c r="Q21" s="26"/>
      <c r="R21" s="26"/>
      <c r="S21" s="34"/>
      <c r="T21" s="24"/>
      <c r="U21" s="24"/>
      <c r="V21" s="28"/>
      <c r="W21" s="28"/>
      <c r="X21" s="28"/>
      <c r="Y21" s="37"/>
      <c r="Z21" s="37"/>
      <c r="AA21" s="37"/>
      <c r="AC21" s="67"/>
      <c r="AD21" s="67"/>
    </row>
    <row r="22" spans="1:30" x14ac:dyDescent="0.55000000000000004">
      <c r="J22" s="25"/>
    </row>
    <row r="23" spans="1:30" x14ac:dyDescent="0.55000000000000004">
      <c r="A23" s="9"/>
      <c r="B23" s="9"/>
      <c r="C23" s="10"/>
      <c r="D23" s="10"/>
      <c r="E23" s="10"/>
      <c r="F23" s="30"/>
      <c r="G23" s="30"/>
      <c r="H23" s="30"/>
      <c r="I23" s="30"/>
      <c r="K23" s="30"/>
      <c r="L23" s="31"/>
      <c r="M23" s="31"/>
      <c r="N23" s="31"/>
      <c r="O23" s="31"/>
      <c r="P23" s="32"/>
      <c r="Q23" s="31"/>
      <c r="R23" s="31"/>
      <c r="S23" s="70"/>
      <c r="T23" s="10"/>
      <c r="U23" s="10"/>
    </row>
    <row r="24" spans="1:30" x14ac:dyDescent="0.55000000000000004">
      <c r="J24" s="30"/>
      <c r="L24" s="18"/>
      <c r="M24" s="18"/>
      <c r="N24" s="18"/>
      <c r="U24" s="21"/>
    </row>
    <row r="25" spans="1:30" x14ac:dyDescent="0.55000000000000004">
      <c r="L25" s="18"/>
      <c r="M25" s="18"/>
      <c r="N25" s="18"/>
      <c r="U25" s="21"/>
    </row>
    <row r="26" spans="1:30" x14ac:dyDescent="0.55000000000000004">
      <c r="L26" s="18"/>
      <c r="M26" s="18"/>
      <c r="N26" s="18"/>
      <c r="U26" s="21"/>
    </row>
    <row r="27" spans="1:30" x14ac:dyDescent="0.55000000000000004">
      <c r="L27" s="18"/>
      <c r="M27" s="18"/>
      <c r="N27" s="18"/>
      <c r="U27" s="21"/>
    </row>
    <row r="28" spans="1:30" x14ac:dyDescent="0.55000000000000004">
      <c r="L28" s="18"/>
      <c r="M28" s="18"/>
      <c r="N28" s="18"/>
    </row>
    <row r="29" spans="1:30" x14ac:dyDescent="0.55000000000000004">
      <c r="L29" s="18"/>
      <c r="M29" s="18"/>
      <c r="N29" s="18"/>
    </row>
    <row r="30" spans="1:30" x14ac:dyDescent="0.55000000000000004">
      <c r="L30" s="18"/>
      <c r="M30" s="18"/>
      <c r="N30" s="18"/>
    </row>
    <row r="31" spans="1:30" x14ac:dyDescent="0.55000000000000004">
      <c r="L31" s="18"/>
      <c r="M31" s="18"/>
      <c r="N31" s="18"/>
    </row>
    <row r="32" spans="1:30" x14ac:dyDescent="0.55000000000000004">
      <c r="L32" s="18"/>
      <c r="M32" s="18"/>
      <c r="N32" s="18"/>
    </row>
    <row r="33" spans="1:21" x14ac:dyDescent="0.55000000000000004">
      <c r="A33" s="23"/>
      <c r="B33" s="23"/>
      <c r="C33" s="24"/>
      <c r="D33" s="24"/>
      <c r="E33" s="24"/>
      <c r="F33" s="25"/>
      <c r="G33" s="25"/>
      <c r="H33" s="25"/>
      <c r="I33" s="25"/>
      <c r="K33" s="25"/>
      <c r="L33" s="26"/>
      <c r="M33" s="26"/>
      <c r="N33" s="26"/>
      <c r="O33" s="26"/>
      <c r="P33" s="27"/>
      <c r="Q33" s="26"/>
      <c r="R33" s="26"/>
      <c r="S33" s="34"/>
      <c r="T33" s="24"/>
      <c r="U33" s="24"/>
    </row>
    <row r="34" spans="1:21" x14ac:dyDescent="0.55000000000000004">
      <c r="J34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 of models</vt:lpstr>
      <vt:lpstr>Static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Colin</dc:creator>
  <cp:lastModifiedBy>Andrew Colin</cp:lastModifiedBy>
  <dcterms:created xsi:type="dcterms:W3CDTF">2021-04-19T00:51:43Z</dcterms:created>
  <dcterms:modified xsi:type="dcterms:W3CDTF">2021-10-15T21:24:47Z</dcterms:modified>
</cp:coreProperties>
</file>